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158" documentId="13_ncr:1_{F6CB121F-512D-4AA6-A0C1-0FB36C537598}" xr6:coauthVersionLast="47" xr6:coauthVersionMax="47" xr10:uidLastSave="{8AD8B9C4-C606-49B7-8945-58AFB7C34A3F}"/>
  <bookViews>
    <workbookView xWindow="-109" yWindow="-109" windowWidth="26301" windowHeight="14169" firstSheet="1"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5" i="4"/>
  <c r="G5" i="4"/>
  <c r="I5" i="4"/>
  <c r="J5" i="4"/>
  <c r="L5" i="4"/>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G13" i="5"/>
  <c r="J2" i="1"/>
  <c r="L2" i="1"/>
  <c r="L3" i="1"/>
  <c r="I3" i="1"/>
  <c r="G3" i="1"/>
  <c r="B3" i="1"/>
  <c r="J3" i="1"/>
  <c r="L3" i="4"/>
  <c r="L4"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J3" i="4"/>
  <c r="J4"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I3" i="4"/>
  <c r="I4"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G3" i="4"/>
  <c r="G4"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B3"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<sst xmlns="http://schemas.openxmlformats.org/spreadsheetml/2006/main" count="178606" uniqueCount="39087">
  <si>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</si>
  <si>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</si>
  <si>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</si>
  <si>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</si>
  <si>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</si>
  <si>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</si>
  <si>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</si>
  <si>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</si>
  <si>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</si>
  <si>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</si>
  <si>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</si>
  <si>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</si>
  <si>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</si>
  <si>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</si>
  <si>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</si>
  <si>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</si>
  <si>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</si>
  <si>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</si>
  <si>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</si>
  <si>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</si>
  <si>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</si>
  <si>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</si>
  <si>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</si>
  <si>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</si>
  <si>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</si>
  <si>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</si>
  <si>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</si>
  <si>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</si>
  <si>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</si>
  <si>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</si>
  <si>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</si>
  <si>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</si>
  <si>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</si>
  <si>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</si>
  <si>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</si>
  <si>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</si>
  <si>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</si>
  <si>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</si>
  <si>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</si>
  <si>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</si>
  <si>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</si>
  <si>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</si>
  <si>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</si>
  <si>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</si>
  <si>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</si>
  <si>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</si>
  <si>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</si>
  <si>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</si>
  <si>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</si>
  <si>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</si>
  <si>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</si>
  <si>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</si>
  <si>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</si>
  <si>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</si>
  <si>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</si>
  <si>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</si>
  <si>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</si>
  <si>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</si>
  <si>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</si>
  <si>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</si>
  <si>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</si>
  <si>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</si>
  <si>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</si>
  <si>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</si>
  <si>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</si>
  <si>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</si>
  <si>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</si>
  <si>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</si>
  <si>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</si>
  <si>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</si>
  <si>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</si>
  <si>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</si>
  <si>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</si>
  <si>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</si>
  <si>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</si>
  <si>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</si>
  <si>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</si>
  <si>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</si>
  <si>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</si>
  <si>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</si>
  <si>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</si>
  <si>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</si>
  <si>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</si>
  <si>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</si>
  <si>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</si>
  <si>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</si>
  <si>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</si>
  <si>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</si>
  <si>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</si>
  <si>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</si>
  <si>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</si>
  <si>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</si>
  <si>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</si>
  <si>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</si>
  <si>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</si>
  <si>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</si>
  <si>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</si>
  <si>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</si>
  <si>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</si>
  <si>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</si>
  <si>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</si>
  <si>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</si>
  <si>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</si>
  <si>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</si>
  <si>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</si>
  <si>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</si>
  <si>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</si>
  <si>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</si>
  <si>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</si>
  <si>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</si>
  <si>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</si>
  <si>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</si>
  <si>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</si>
  <si>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</si>
  <si>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</si>
  <si>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</si>
  <si>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</si>
  <si>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</si>
  <si>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</si>
  <si>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</si>
  <si>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</si>
  <si>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</si>
  <si>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</si>
  <si>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</si>
  <si>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</si>
  <si>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</si>
  <si>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</si>
  <si>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</si>
  <si>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</si>
  <si>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</si>
  <si>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</si>
  <si>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</si>
  <si>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</si>
  <si>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</si>
  <si>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</si>
  <si>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</si>
  <si>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</si>
  <si>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</si>
  <si>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</si>
  <si>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</si>
  <si>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</si>
  <si>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</si>
  <si>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</si>
  <si>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</si>
  <si>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</si>
  <si>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</si>
  <si>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</si>
  <si>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</si>
  <si>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</si>
  <si>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</si>
  <si>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</si>
  <si>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</si>
  <si>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</si>
  <si>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</si>
  <si>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</si>
  <si>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</si>
  <si>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</si>
  <si>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</si>
  <si>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</si>
  <si>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</si>
  <si>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</si>
  <si>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</si>
  <si>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</si>
  <si>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</si>
  <si>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</si>
  <si>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</si>
  <si>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</si>
  <si>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</si>
  <si>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</si>
  <si>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</si>
  <si>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</si>
  <si>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</si>
  <si>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</si>
  <si>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</si>
  <si>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</si>
  <si>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</si>
  <si>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</si>
  <si>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</si>
  <si>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</si>
  <si>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</si>
  <si>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</si>
  <si>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</si>
  <si>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</si>
  <si>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</si>
  <si>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</si>
  <si>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</si>
  <si>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</si>
  <si>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</si>
  <si>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</si>
  <si>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</si>
  <si>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</si>
  <si>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</si>
  <si>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</si>
  <si>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</si>
  <si>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</si>
  <si>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</si>
  <si>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</si>
  <si>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</si>
  <si>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</si>
  <si>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</si>
  <si>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</si>
  <si>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</si>
  <si>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</si>
  <si>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</si>
  <si>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</si>
  <si>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</si>
  <si>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</si>
  <si>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</si>
  <si>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</si>
  <si>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</si>
  <si>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</si>
  <si>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</si>
  <si>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</si>
  <si>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</si>
  <si>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</si>
  <si>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</si>
  <si>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</si>
  <si>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</si>
  <si>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</si>
  <si>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</si>
  <si>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</si>
  <si>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</si>
  <si>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</si>
  <si>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</si>
  <si>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</si>
  <si>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</si>
  <si>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</si>
  <si>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</si>
  <si>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</si>
  <si>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</si>
  <si>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</si>
  <si>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</si>
  <si>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</si>
  <si>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</si>
  <si>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</si>
  <si>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</si>
  <si>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</si>
  <si>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</si>
  <si>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</si>
  <si>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</si>
  <si>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</si>
  <si>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</si>
  <si>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</si>
  <si>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</si>
  <si>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</si>
  <si>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</si>
  <si>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</si>
  <si>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</si>
  <si>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</si>
  <si>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</si>
  <si>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</si>
  <si>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</si>
  <si>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</si>
  <si>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</si>
  <si>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</si>
  <si>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</si>
  <si>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</si>
  <si>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</si>
  <si>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</si>
  <si>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</si>
  <si>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</si>
  <si>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</si>
  <si>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</si>
  <si>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</si>
  <si>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</si>
  <si>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</si>
  <si>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</si>
  <si>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</si>
  <si>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</si>
  <si>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</si>
  <si>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</si>
  <si>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</si>
  <si>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</si>
  <si>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</si>
  <si>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</si>
  <si>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</si>
  <si>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</si>
  <si>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</si>
  <si>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</si>
  <si>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</si>
  <si>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</si>
  <si>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</si>
  <si>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</si>
  <si>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</si>
  <si>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</si>
  <si>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</si>
  <si>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</si>
  <si>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</si>
  <si>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</si>
  <si>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</si>
  <si>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</si>
  <si>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</si>
  <si>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</si>
  <si>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</si>
  <si>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</si>
  <si>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</si>
  <si>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</si>
  <si>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</si>
  <si>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</si>
  <si>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</si>
  <si>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</si>
  <si>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</si>
  <si>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</si>
  <si>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</si>
  <si>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</si>
  <si>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</si>
  <si>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</si>
  <si>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</si>
  <si>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</si>
  <si>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</si>
  <si>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</si>
  <si>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</si>
  <si>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</si>
  <si>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</si>
  <si>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</si>
  <si>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</si>
  <si>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</si>
  <si>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</si>
  <si>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</si>
  <si>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</si>
  <si>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</si>
  <si>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</si>
  <si>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</si>
  <si>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</si>
  <si>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</si>
  <si>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</si>
  <si>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</si>
  <si>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</si>
  <si>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</si>
  <si>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</si>
  <si>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</si>
  <si>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</si>
  <si>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</si>
  <si>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</si>
  <si>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</si>
  <si>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</si>
  <si>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</si>
  <si>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</si>
  <si>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</si>
  <si>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</si>
  <si>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</si>
  <si>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</si>
  <si>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</si>
  <si>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</si>
  <si>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</si>
  <si>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</si>
  <si>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</si>
  <si>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</si>
  <si>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</si>
  <si>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</si>
  <si>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</si>
  <si>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</si>
  <si>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</si>
  <si>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</si>
  <si>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</si>
  <si>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</si>
  <si>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</si>
  <si>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</si>
  <si>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</si>
  <si>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</si>
  <si>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</si>
  <si>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</si>
  <si>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</si>
  <si>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</si>
  <si>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</si>
  <si>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</si>
  <si>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</si>
  <si>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</si>
  <si>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</si>
  <si>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</si>
  <si>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</si>
  <si>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</si>
  <si>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</si>
  <si>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</si>
  <si>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</si>
  <si>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</si>
  <si>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</si>
  <si>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</si>
  <si>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</si>
  <si>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</si>
  <si>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</si>
  <si>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</si>
  <si>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</si>
  <si>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</si>
  <si>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</si>
  <si>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</si>
  <si>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</si>
  <si>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</si>
  <si>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</si>
  <si>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</si>
  <si>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</si>
  <si>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</si>
  <si>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</si>
  <si>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</si>
  <si>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</si>
  <si>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</si>
  <si>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</si>
  <si>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</si>
  <si>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</si>
  <si>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</si>
  <si>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</si>
  <si>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</si>
  <si>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</si>
  <si>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</si>
  <si>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</si>
  <si>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</si>
  <si>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</si>
  <si>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</si>
  <si>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</si>
  <si>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</si>
  <si>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</si>
  <si>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</si>
  <si>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</si>
  <si>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</si>
  <si>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</si>
  <si>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</si>
  <si>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</si>
  <si>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</si>
  <si>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</si>
  <si>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</si>
  <si>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</si>
  <si>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</si>
  <si>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</si>
  <si>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</si>
  <si>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</si>
  <si>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</si>
  <si>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</si>
  <si>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</si>
  <si>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</si>
  <si>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</si>
  <si>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</si>
  <si>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</si>
  <si>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</si>
  <si>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</si>
  <si>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</si>
  <si>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</si>
  <si>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</si>
  <si>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</si>
  <si>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</si>
  <si>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</si>
  <si>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</si>
  <si>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</si>
  <si>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</si>
  <si>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</si>
  <si>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</si>
  <si>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</si>
  <si>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</si>
  <si>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</si>
  <si>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</si>
  <si>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</si>
  <si>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</si>
  <si>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</si>
  <si>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</si>
  <si>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</si>
  <si>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</si>
  <si>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</si>
  <si>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</si>
  <si>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</si>
  <si>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</si>
  <si>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</si>
  <si>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</si>
  <si>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</si>
  <si>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</si>
  <si>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</si>
  <si>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</si>
  <si>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</si>
  <si>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</si>
  <si>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</si>
  <si>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</si>
  <si>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</si>
  <si>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</si>
  <si>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</si>
  <si>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</si>
  <si>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</si>
  <si>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</si>
  <si>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</si>
  <si>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</si>
  <si>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</si>
  <si>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</si>
  <si>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</si>
  <si>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</si>
  <si>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</si>
  <si>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</si>
  <si>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</si>
  <si>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</si>
  <si>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</si>
  <si>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</si>
  <si>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</si>
  <si>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</si>
  <si>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</si>
  <si>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</si>
  <si>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</si>
  <si>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</si>
  <si>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</si>
  <si>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</si>
  <si>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</si>
  <si>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</si>
  <si>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</si>
  <si>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</si>
  <si>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</si>
  <si>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</si>
  <si>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</si>
  <si>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</si>
  <si>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</si>
  <si>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</si>
  <si>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</si>
  <si>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</si>
  <si>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</si>
  <si>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</si>
  <si>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</si>
  <si>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</si>
  <si>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</si>
  <si>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</si>
  <si>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</si>
  <si>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</si>
  <si>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</si>
  <si>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</si>
  <si>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</si>
  <si>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</si>
  <si>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</si>
  <si>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</si>
  <si>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</si>
  <si>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</si>
  <si>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</si>
  <si>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</si>
  <si>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</si>
  <si>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</si>
  <si>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</si>
  <si>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</si>
  <si>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</si>
  <si>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</si>
  <si>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</si>
  <si>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</si>
  <si>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</si>
  <si>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</si>
  <si>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</si>
  <si>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</si>
  <si>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</si>
  <si>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</si>
  <si>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</si>
  <si>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</si>
  <si>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</si>
  <si>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</si>
  <si>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</si>
  <si>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</si>
  <si>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</si>
  <si>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</si>
  <si>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</si>
  <si>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</si>
  <si>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</si>
  <si>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</si>
  <si>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</si>
  <si>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</si>
  <si>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</si>
  <si>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</si>
  <si>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</si>
  <si>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</si>
  <si>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</si>
  <si>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</si>
  <si>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</si>
  <si>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</si>
  <si>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</si>
  <si>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</si>
  <si>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</si>
  <si>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</si>
  <si>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</si>
  <si>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</si>
  <si>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</si>
  <si>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</si>
  <si>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</si>
  <si>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</si>
  <si>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</si>
  <si>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</si>
  <si>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</si>
  <si>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</si>
  <si>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</si>
  <si>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</si>
  <si>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</si>
  <si>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</si>
  <si>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</si>
  <si>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</si>
  <si>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</si>
  <si>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</si>
  <si>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</si>
  <si>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</si>
  <si>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</si>
  <si>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</si>
  <si>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</si>
  <si>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</si>
  <si>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</si>
  <si>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</si>
  <si>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</si>
  <si>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</si>
  <si>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</si>
  <si>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</si>
  <si>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</si>
  <si>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</si>
  <si>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</si>
  <si>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</si>
  <si>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</si>
  <si>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</si>
  <si>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</si>
  <si>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</si>
  <si>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</si>
  <si>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</si>
  <si>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</si>
  <si>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</si>
  <si>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</si>
  <si>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</si>
  <si>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</si>
  <si>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</si>
  <si>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</si>
  <si>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</si>
  <si>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</si>
  <si>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</si>
  <si>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</si>
  <si>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</si>
  <si>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</si>
  <si>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</si>
  <si>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</si>
  <si>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</si>
  <si>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</si>
  <si>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</si>
  <si>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</si>
  <si>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</si>
  <si>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</si>
  <si>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</si>
  <si>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</si>
  <si>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</si>
  <si>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</si>
  <si>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</si>
  <si>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</si>
  <si>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</si>
  <si>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</si>
  <si>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</si>
  <si>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</si>
  <si>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</si>
  <si>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</si>
  <si>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</si>
  <si>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</si>
  <si>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</si>
  <si>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</si>
  <si>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</si>
  <si>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</si>
  <si>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</si>
  <si>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</si>
  <si>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</si>
  <si>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</si>
  <si>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</si>
  <si>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</si>
  <si>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</si>
  <si>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</si>
  <si>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</si>
  <si>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</si>
  <si>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</si>
  <si>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</si>
  <si>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</si>
  <si>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</si>
  <si>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</si>
  <si>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</si>
  <si>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</si>
  <si>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</si>
  <si>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</si>
  <si>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</si>
  <si>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</si>
  <si>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</si>
  <si>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</si>
  <si>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</si>
  <si>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</si>
  <si>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</si>
  <si>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</si>
  <si>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</si>
  <si>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</si>
  <si>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</si>
  <si>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</si>
  <si>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</si>
  <si>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</si>
  <si>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</si>
  <si>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</si>
  <si>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</si>
  <si>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</si>
  <si>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</si>
  <si>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</si>
  <si>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</si>
  <si>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</si>
  <si>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</si>
  <si>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</si>
  <si>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</si>
  <si>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</si>
  <si>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</si>
  <si>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</si>
  <si>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</si>
  <si>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</si>
  <si>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</si>
  <si>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</si>
  <si>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</si>
  <si>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</si>
  <si>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</si>
  <si>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</si>
  <si>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</si>
  <si>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</si>
  <si>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</si>
  <si>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</si>
  <si>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</si>
  <si>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</si>
  <si>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</si>
  <si>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</si>
  <si>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</si>
  <si>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</si>
  <si>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</si>
  <si>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</si>
  <si>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</si>
  <si>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</si>
  <si>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</si>
  <si>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</si>
  <si>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</si>
  <si>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</si>
  <si>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</si>
  <si>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</si>
  <si>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</si>
  <si>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</si>
  <si>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</si>
  <si>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</si>
  <si>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</si>
  <si>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</si>
  <si>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</si>
  <si>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</si>
  <si>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</si>
  <si>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</si>
  <si>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</si>
  <si>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</si>
  <si>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</si>
  <si>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</si>
  <si>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</si>
  <si>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</si>
  <si>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</si>
  <si>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</si>
  <si>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</si>
  <si>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</si>
  <si>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</si>
  <si>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</si>
  <si>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</si>
  <si>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</si>
  <si>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</si>
  <si>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</si>
  <si>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</si>
  <si>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</si>
  <si>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</si>
  <si>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</si>
  <si>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</si>
  <si>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</si>
  <si>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</si>
  <si>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</si>
  <si>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</si>
  <si>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</si>
  <si>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</si>
  <si>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</si>
  <si>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</si>
  <si>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</si>
  <si>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</si>
  <si>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</si>
  <si>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</si>
  <si>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</si>
  <si>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</si>
  <si>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</si>
  <si>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</si>
  <si>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</si>
  <si>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</si>
  <si>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</si>
  <si>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</si>
  <si>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</si>
  <si>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</si>
  <si>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</si>
  <si>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</si>
  <si>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</si>
  <si>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</si>
  <si>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</si>
  <si>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</si>
  <si>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</si>
  <si>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</si>
  <si>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</si>
  <si>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</si>
  <si>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</si>
  <si>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</si>
  <si>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</si>
  <si>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</si>
  <si>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</si>
  <si>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</si>
  <si>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</si>
  <si>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</si>
  <si>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</si>
  <si>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</si>
  <si>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</si>
  <si>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</si>
  <si>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</si>
  <si>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</si>
  <si>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</si>
  <si>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</si>
  <si>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</si>
  <si>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</si>
  <si>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</si>
  <si>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</si>
  <si>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</si>
  <si>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</si>
  <si>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</si>
  <si>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</si>
  <si>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</si>
  <si>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</si>
  <si>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</si>
  <si>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</si>
  <si>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</si>
  <si>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</si>
  <si>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</si>
  <si>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</si>
  <si>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</si>
  <si>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</si>
  <si>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</si>
  <si>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</si>
  <si>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</si>
  <si>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</si>
  <si>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</si>
  <si>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</si>
  <si>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</si>
  <si>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</si>
  <si>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</si>
  <si>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</si>
  <si>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</si>
  <si>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</si>
  <si>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</si>
  <si>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</si>
  <si>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</si>
  <si>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</si>
  <si>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</si>
  <si>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</si>
  <si>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</si>
  <si>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</si>
  <si>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</si>
  <si>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</si>
  <si>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</si>
  <si>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</si>
  <si>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</si>
  <si>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</si>
  <si>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</si>
  <si>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</si>
  <si>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</si>
  <si>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</si>
  <si>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</si>
  <si>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</si>
  <si>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</si>
  <si>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</si>
  <si>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</si>
  <si>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</si>
  <si>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</si>
  <si>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</si>
  <si>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</si>
  <si>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</si>
  <si>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</si>
  <si>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</si>
  <si>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</si>
  <si>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</si>
  <si>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</si>
  <si>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</si>
  <si>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</si>
  <si>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</si>
  <si>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</si>
  <si>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</si>
  <si>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</si>
  <si>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</si>
  <si>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</si>
  <si>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</si>
  <si>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</si>
  <si>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</si>
  <si>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</si>
  <si>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</si>
  <si>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</si>
  <si>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</si>
  <si>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</si>
  <si>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</si>
  <si>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</si>
  <si>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</si>
  <si>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</si>
  <si>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</si>
  <si>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</si>
  <si>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</si>
  <si>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</si>
  <si>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</si>
  <si>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</si>
  <si>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</si>
  <si>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</si>
  <si>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</si>
  <si>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</si>
  <si>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</si>
  <si>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</si>
  <si>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</si>
  <si>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</si>
  <si>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</si>
  <si>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</si>
  <si>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</si>
  <si>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</si>
  <si>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</si>
  <si>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</si>
  <si>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</si>
  <si>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</si>
  <si>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</si>
  <si>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</si>
  <si>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</si>
  <si>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</si>
  <si>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</si>
  <si>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</si>
  <si>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</si>
  <si>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</si>
  <si>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</si>
  <si>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</si>
  <si>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</si>
  <si>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</si>
  <si>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</si>
  <si>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</si>
  <si>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</si>
  <si>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</si>
  <si>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</si>
  <si>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</si>
  <si>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</si>
  <si>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</si>
  <si>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</si>
  <si>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</si>
  <si>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</si>
  <si>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</si>
  <si>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</si>
  <si>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</si>
  <si>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</si>
  <si>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</si>
  <si>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</si>
  <si>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</si>
  <si>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</si>
  <si>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</si>
  <si>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</si>
  <si>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</si>
  <si>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</si>
  <si>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</si>
  <si>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</si>
  <si>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</si>
  <si>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</si>
  <si>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</si>
  <si>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</si>
  <si>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</si>
  <si>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</si>
  <si>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</si>
  <si>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</si>
  <si>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</si>
  <si>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</si>
  <si>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</si>
  <si>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</si>
  <si>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</si>
  <si>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</si>
  <si>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</si>
  <si>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</si>
  <si>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</si>
  <si>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</si>
  <si>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</si>
  <si>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</si>
  <si>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</si>
  <si>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</si>
  <si>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</si>
  <si>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</si>
  <si>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</si>
  <si>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</si>
  <si>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</si>
  <si>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</si>
  <si>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</si>
  <si>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</si>
  <si>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</si>
  <si>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</si>
  <si>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</si>
  <si>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</si>
  <si>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</si>
  <si>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</si>
  <si>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</si>
  <si>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</si>
  <si>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</si>
  <si>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</si>
  <si>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</si>
  <si>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</si>
  <si>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</si>
  <si>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</si>
  <si>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</si>
  <si>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</si>
  <si>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</si>
  <si>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</si>
  <si>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</si>
  <si>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</si>
  <si>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</si>
  <si>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</si>
  <si>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</si>
  <si>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</si>
  <si>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</si>
  <si>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</si>
  <si>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</si>
  <si>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</si>
  <si>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</si>
  <si>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</si>
  <si>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</si>
  <si>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</si>
  <si>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</si>
  <si>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</si>
  <si>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</si>
  <si>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</si>
  <si>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</si>
  <si>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</si>
  <si>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</si>
  <si>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</si>
  <si>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</si>
  <si>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</si>
  <si>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</si>
  <si>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</si>
  <si>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</si>
  <si>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</si>
  <si>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</si>
  <si>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</si>
  <si>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</si>
  <si>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</si>
  <si>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</si>
  <si>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</si>
  <si>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</si>
  <si>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</si>
  <si>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</si>
  <si>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</si>
  <si>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</si>
  <si>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</si>
  <si>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</si>
  <si>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</si>
  <si>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</si>
  <si>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</si>
  <si>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</si>
  <si>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</si>
  <si>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</si>
  <si>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</si>
  <si>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</si>
  <si>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</si>
  <si>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</si>
  <si>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</si>
  <si>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</si>
  <si>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</si>
  <si>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</si>
  <si>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</si>
  <si>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</si>
  <si>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</si>
  <si>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</si>
  <si>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</si>
  <si>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</si>
  <si>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</si>
  <si>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</si>
  <si>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</si>
  <si>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</si>
  <si>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</si>
  <si>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</si>
  <si>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</si>
  <si>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</si>
  <si>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</si>
  <si>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</si>
  <si>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</si>
  <si>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</si>
  <si>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</si>
  <si>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</si>
  <si>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</si>
  <si>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</si>
  <si>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</si>
  <si>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</si>
  <si>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</si>
  <si>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</si>
  <si>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</si>
  <si>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</si>
  <si>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</si>
  <si>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</si>
  <si>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</si>
  <si>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</si>
  <si>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</si>
  <si>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</si>
  <si>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</si>
  <si>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</si>
  <si>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</si>
  <si>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</si>
  <si>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</si>
  <si>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</si>
  <si>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</si>
  <si>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</si>
  <si>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</si>
  <si>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</si>
  <si>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</si>
  <si>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</si>
  <si>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</si>
  <si>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</si>
  <si>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</si>
  <si>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</si>
  <si>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</si>
  <si>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</si>
  <si>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</si>
  <si>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</si>
  <si>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</si>
  <si>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</si>
  <si>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</si>
  <si>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</si>
  <si>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</si>
  <si>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</si>
  <si>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</si>
  <si>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</si>
  <si>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</si>
  <si>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</si>
  <si>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</si>
  <si>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</si>
  <si>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</si>
  <si>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</si>
  <si>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</si>
  <si>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</si>
  <si>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</si>
  <si>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</si>
  <si>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</si>
  <si>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</si>
  <si>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</si>
  <si>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</si>
  <si>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</si>
  <si>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</si>
  <si>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</si>
  <si>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</si>
  <si>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</si>
  <si>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</si>
  <si>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</si>
  <si>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</si>
  <si>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</si>
  <si>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</si>
  <si>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</si>
  <si>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</si>
  <si>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</si>
  <si>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</si>
  <si>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</si>
  <si>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</si>
  <si>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</si>
  <si>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</si>
  <si>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</si>
  <si>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</si>
  <si>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</si>
  <si>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</si>
  <si>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</si>
  <si>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</si>
  <si>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</si>
  <si>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</si>
  <si>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</si>
  <si>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</si>
  <si>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</si>
  <si>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</si>
  <si>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</si>
  <si>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</si>
  <si>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</si>
  <si>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</si>
  <si>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</si>
  <si>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</si>
  <si>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</si>
  <si>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</si>
  <si>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</si>
  <si>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</si>
  <si>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</si>
  <si>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</si>
  <si>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</si>
  <si>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</si>
  <si>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</si>
  <si>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</si>
  <si>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</si>
  <si>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</si>
  <si>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</si>
  <si>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</si>
  <si>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</si>
  <si>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</si>
  <si>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</si>
  <si>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</si>
  <si>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</si>
  <si>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</si>
  <si>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</si>
  <si>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</si>
  <si>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</si>
  <si>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</si>
  <si>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</si>
  <si>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</si>
  <si>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</si>
  <si>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</si>
  <si>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</si>
  <si>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</si>
  <si>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</si>
  <si>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</si>
  <si>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</si>
  <si>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</si>
  <si>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</si>
  <si>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</si>
  <si>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</si>
  <si>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</si>
  <si>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</si>
  <si>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</si>
  <si>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</si>
  <si>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</si>
  <si>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</si>
  <si>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</si>
  <si>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</si>
  <si>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</si>
  <si>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</si>
  <si>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</si>
  <si>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</si>
  <si>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</si>
  <si>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</si>
  <si>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</si>
  <si>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</si>
  <si>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</si>
  <si>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</si>
  <si>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</si>
  <si>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</si>
  <si>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</si>
  <si>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</si>
  <si>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</si>
  <si>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</si>
  <si>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</si>
  <si>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</si>
  <si>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</si>
  <si>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</si>
  <si>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</si>
  <si>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</si>
  <si>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</si>
  <si>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</si>
  <si>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</si>
  <si>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</si>
  <si>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</si>
  <si>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</si>
  <si>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</si>
  <si>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</si>
  <si>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</si>
  <si>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</si>
  <si>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</si>
  <si>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</si>
  <si>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</si>
  <si>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</si>
  <si>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</si>
  <si>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</si>
  <si>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</si>
  <si>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</si>
  <si>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</si>
  <si>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</si>
  <si>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</si>
  <si>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</si>
  <si>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</si>
  <si>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</si>
  <si>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</si>
  <si>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</si>
  <si>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</si>
  <si>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</si>
  <si>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</si>
  <si>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</si>
  <si>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</si>
  <si>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</si>
  <si>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</si>
  <si>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</si>
  <si>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</si>
  <si>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</si>
  <si>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</si>
  <si>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</si>
  <si>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</si>
  <si>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</si>
  <si>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</si>
  <si>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</si>
  <si>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</si>
  <si>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</si>
  <si>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</si>
  <si>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</si>
  <si>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</si>
  <si>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</si>
  <si>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</si>
  <si>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</si>
  <si>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</si>
  <si>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</si>
  <si>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</si>
  <si>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</si>
  <si>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</si>
  <si>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</si>
  <si>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</si>
  <si>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</si>
  <si>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</si>
  <si>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</si>
  <si>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</si>
  <si>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</si>
  <si>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</si>
  <si>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</si>
  <si>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</si>
  <si>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</si>
  <si>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</si>
  <si>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</si>
  <si>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</si>
  <si>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</si>
  <si>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</si>
  <si>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</si>
  <si>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</si>
  <si>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</si>
  <si>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</si>
  <si>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</si>
  <si>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</si>
  <si>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</si>
  <si>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</si>
  <si>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</si>
  <si>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</si>
  <si>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</si>
  <si>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</si>
  <si>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</si>
  <si>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</si>
  <si>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</si>
  <si>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</si>
  <si>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</si>
  <si>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</si>
  <si>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</si>
  <si>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</si>
  <si>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</si>
  <si>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</si>
  <si>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</si>
  <si>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</si>
  <si>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</si>
  <si>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</si>
  <si>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</si>
  <si>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</si>
  <si>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</si>
  <si>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</si>
  <si>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</si>
  <si>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</si>
  <si>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</si>
  <si>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</si>
  <si>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</si>
  <si>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</si>
  <si>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</si>
  <si>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</si>
  <si>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</si>
  <si>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</si>
  <si>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</si>
  <si>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</si>
  <si>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</si>
  <si>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</si>
  <si>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</si>
  <si>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</si>
  <si>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</si>
  <si>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</si>
  <si>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</si>
  <si>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</si>
  <si>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</si>
  <si>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</si>
  <si>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</si>
  <si>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</si>
  <si>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</si>
  <si>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</si>
  <si>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</si>
  <si>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</si>
  <si>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</si>
  <si>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</si>
  <si>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</si>
  <si>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</si>
  <si>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</si>
  <si>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</si>
  <si>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</si>
  <si>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</si>
  <si>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</si>
  <si>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</si>
  <si>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</si>
  <si>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</si>
  <si>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</si>
  <si>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</si>
  <si>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</si>
  <si>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</si>
  <si>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</si>
  <si>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</si>
  <si>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</si>
  <si>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</si>
  <si>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</si>
  <si>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</si>
  <si>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</si>
  <si>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</si>
  <si>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</si>
  <si>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</si>
  <si>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</si>
  <si>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</si>
  <si>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</si>
  <si>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</si>
  <si>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</si>
  <si>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</si>
  <si>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</si>
  <si>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</si>
  <si>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</si>
  <si>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</si>
  <si>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</si>
  <si>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</si>
  <si>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</si>
  <si>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</si>
  <si>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</si>
  <si>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</si>
  <si>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</si>
  <si>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</si>
  <si>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</si>
  <si>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</si>
  <si>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</si>
  <si>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</si>
  <si>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</si>
  <si>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</si>
  <si>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</si>
  <si>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</si>
  <si>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</si>
  <si>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</si>
  <si>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</si>
  <si>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</si>
  <si>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</si>
  <si>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</si>
  <si>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</si>
  <si>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</si>
  <si>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</si>
  <si>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</si>
  <si>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</si>
  <si>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</si>
  <si>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</si>
  <si>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</si>
  <si>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</si>
  <si>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</si>
  <si>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</si>
  <si>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</si>
  <si>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</si>
  <si>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</si>
  <si>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</si>
  <si>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</si>
  <si>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</si>
  <si>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</si>
  <si>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</si>
  <si>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</si>
  <si>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</si>
  <si>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</si>
  <si>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</si>
  <si>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</si>
  <si>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</si>
  <si>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</si>
  <si>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</si>
  <si>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</si>
  <si>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</si>
  <si>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</si>
  <si>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</si>
  <si>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</si>
  <si>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</si>
  <si>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</si>
  <si>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</si>
  <si>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</si>
  <si>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</si>
  <si>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</si>
  <si>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</si>
  <si>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</si>
  <si>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</si>
  <si>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</si>
  <si>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</si>
  <si>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</si>
  <si>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</si>
  <si>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</si>
  <si>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</si>
  <si>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</si>
  <si>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</si>
  <si>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</si>
  <si>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</si>
  <si>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</si>
  <si>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</si>
  <si>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</si>
  <si>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</si>
  <si>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</si>
  <si>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</si>
  <si>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</si>
  <si>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</si>
  <si>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</si>
  <si>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</si>
  <si>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</si>
  <si>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</si>
  <si>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</si>
  <si>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</si>
  <si>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</si>
  <si>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</si>
  <si>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</si>
  <si>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</si>
  <si>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</si>
  <si>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</si>
  <si>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</si>
  <si>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</si>
  <si>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</si>
  <si>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</si>
  <si>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</si>
  <si>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</si>
  <si>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</si>
  <si>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</si>
  <si>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</si>
  <si>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</si>
  <si>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</si>
  <si>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</si>
  <si>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</si>
  <si>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</si>
  <si>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</si>
  <si>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</si>
  <si>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</si>
  <si>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</si>
  <si>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</si>
  <si>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</si>
  <si>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</si>
  <si>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</si>
  <si>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</si>
  <si>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</si>
  <si>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</si>
  <si>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</si>
  <si>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</si>
  <si>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</si>
  <si>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</si>
  <si>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</si>
  <si>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</si>
  <si>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</si>
  <si>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</si>
  <si>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</si>
  <si>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</si>
  <si>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</si>
  <si>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</si>
  <si>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</si>
  <si>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</si>
  <si>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</si>
  <si>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</si>
  <si>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</si>
  <si>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</si>
  <si>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</si>
  <si>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</si>
  <si>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</si>
  <si>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</si>
  <si>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</si>
  <si>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</si>
  <si>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</si>
  <si>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</si>
  <si>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</si>
  <si>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</si>
  <si>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</si>
  <si>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</si>
  <si>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</si>
  <si>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</si>
  <si>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</si>
  <si>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</si>
  <si>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</si>
  <si>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</si>
  <si>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</si>
  <si>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</si>
  <si>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</si>
  <si>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</si>
  <si>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</si>
  <si>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</si>
  <si>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</si>
  <si>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</si>
  <si>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</si>
  <si>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</si>
  <si>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</si>
  <si>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</si>
  <si>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</si>
  <si>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</si>
  <si>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</si>
  <si>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</si>
  <si>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</si>
  <si>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</si>
  <si>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</si>
  <si>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</si>
  <si>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</si>
  <si>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</si>
  <si>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</si>
  <si>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</si>
  <si>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</si>
  <si>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</si>
  <si>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</si>
  <si>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</si>
  <si>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</si>
  <si>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</si>
  <si>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</si>
  <si>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</si>
  <si>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</si>
  <si>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</si>
  <si>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</si>
  <si>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</si>
  <si>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</si>
  <si>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</si>
  <si>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</si>
  <si>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</si>
  <si>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</si>
  <si>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</si>
  <si>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</si>
  <si>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</si>
  <si>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</si>
  <si>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</si>
  <si>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</si>
  <si>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</si>
  <si>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</si>
  <si>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</si>
  <si>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</si>
  <si>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</si>
  <si>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</si>
  <si>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</si>
  <si>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</si>
  <si>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</si>
  <si>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</si>
  <si>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</si>
  <si>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</si>
  <si>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</si>
  <si>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</si>
  <si>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</si>
  <si>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</si>
  <si>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</si>
  <si>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</si>
  <si>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</si>
  <si>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</si>
  <si>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</si>
  <si>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</si>
  <si>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</si>
  <si>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</si>
  <si>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</si>
  <si>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</si>
  <si>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</si>
  <si>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</si>
  <si>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</si>
  <si>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</si>
  <si>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</si>
  <si>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</si>
  <si>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</si>
  <si>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</si>
  <si>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</si>
  <si>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</si>
  <si>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</si>
  <si>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</si>
  <si>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</si>
  <si>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</si>
  <si>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</si>
  <si>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</si>
  <si>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</si>
  <si>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</si>
  <si>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</si>
  <si>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</si>
  <si>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</si>
  <si>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</si>
  <si>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</si>
  <si>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</si>
  <si>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</si>
  <si>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</si>
  <si>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</si>
  <si>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</si>
  <si>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</si>
  <si>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</si>
  <si>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</si>
  <si>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</si>
  <si>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</si>
  <si>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</si>
  <si>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</si>
  <si>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</si>
  <si>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</si>
  <si>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</si>
  <si>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</si>
  <si>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</si>
  <si>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</si>
  <si>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</si>
  <si>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</si>
  <si>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</si>
  <si>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</si>
  <si>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</si>
  <si>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</si>
  <si>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</si>
  <si>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</si>
  <si>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</si>
  <si>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</si>
  <si>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</si>
  <si>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</si>
  <si>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</si>
  <si>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</si>
  <si>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</si>
  <si>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</si>
  <si>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</si>
  <si>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</si>
  <si>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</si>
  <si>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</si>
  <si>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</si>
  <si>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</si>
  <si>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</si>
  <si>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</si>
  <si>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</si>
  <si>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</si>
  <si>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</si>
  <si>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</si>
  <si>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</si>
  <si>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</si>
  <si>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</si>
  <si>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</si>
  <si>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</si>
  <si>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</si>
  <si>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</si>
  <si>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</si>
  <si>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</si>
  <si>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</si>
  <si>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</si>
  <si>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</si>
  <si>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</si>
  <si>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</si>
  <si>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</si>
  <si>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</si>
  <si>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</si>
  <si>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</si>
  <si>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</si>
  <si>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</si>
  <si>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</si>
  <si>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</si>
  <si>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</si>
  <si>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</si>
  <si>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</si>
  <si>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</si>
  <si>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</si>
  <si>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</si>
  <si>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</si>
  <si>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</si>
  <si>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</si>
  <si>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</si>
  <si>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</si>
  <si>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</si>
  <si>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</si>
  <si>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</si>
  <si>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</si>
  <si>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</si>
  <si>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</si>
  <si>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</si>
  <si>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</si>
  <si>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</si>
  <si>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</si>
  <si>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</si>
  <si>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</si>
  <si>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</si>
  <si>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</si>
  <si>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</si>
  <si>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</si>
  <si>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</si>
  <si>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</si>
  <si>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</si>
  <si>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</si>
  <si>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</si>
  <si>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</si>
  <si>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</si>
  <si>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</si>
  <si>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</si>
  <si>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</si>
  <si>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</si>
  <si>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</si>
  <si>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</si>
  <si>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</si>
  <si>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</si>
  <si>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</si>
  <si>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</si>
  <si>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</si>
  <si>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</si>
  <si>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</si>
  <si>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</si>
  <si>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</si>
  <si>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</si>
  <si>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</si>
  <si>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</si>
  <si>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</si>
  <si>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</si>
  <si>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</si>
  <si>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</si>
  <si>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</si>
  <si>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</si>
  <si>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</si>
  <si>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</si>
  <si>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</si>
  <si>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</si>
  <si>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</si>
  <si>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</si>
  <si>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</si>
  <si>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</si>
  <si>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</si>
  <si>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</si>
  <si>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</si>
  <si>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</si>
  <si>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</si>
  <si>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</si>
  <si>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</si>
  <si>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</si>
  <si>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</si>
  <si>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</si>
  <si>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</si>
  <si>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</si>
  <si>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</si>
  <si>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</si>
  <si>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</si>
  <si>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</si>
  <si>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</si>
  <si>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</si>
  <si>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</si>
  <si>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</si>
  <si>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</si>
  <si>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</si>
  <si>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</si>
  <si>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</si>
  <si>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</si>
  <si>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</si>
  <si>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</si>
  <si>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</si>
  <si>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</si>
  <si>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</si>
  <si>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</si>
  <si>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</si>
  <si>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</si>
  <si>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</si>
  <si>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</si>
  <si>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</si>
  <si>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</si>
  <si>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</si>
  <si>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</si>
  <si>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</si>
  <si>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</si>
  <si>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</si>
  <si>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</si>
  <si>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</si>
  <si>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</si>
  <si>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</si>
  <si>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</si>
  <si>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</si>
  <si>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</si>
  <si>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</si>
  <si>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</si>
  <si>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</si>
  <si>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</si>
  <si>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</si>
  <si>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</si>
  <si>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</si>
  <si>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</si>
  <si>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</si>
  <si>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</si>
  <si>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</si>
  <si>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</si>
  <si>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</si>
  <si>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</si>
  <si>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</si>
  <si>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</si>
  <si>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</si>
  <si>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</si>
  <si>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</si>
  <si>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</si>
  <si>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</si>
  <si>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</si>
  <si>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</si>
  <si>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</si>
  <si>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</si>
  <si>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</si>
  <si>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</si>
  <si>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</si>
  <si>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</si>
  <si>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</si>
  <si>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</si>
  <si>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</si>
  <si>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</si>
  <si>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</si>
  <si>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</si>
  <si>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</si>
  <si>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</si>
  <si>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</si>
  <si>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</si>
  <si>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</si>
  <si>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</si>
  <si>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</si>
  <si>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</si>
  <si>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</si>
  <si>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</si>
  <si>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</si>
  <si>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</si>
  <si>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</si>
  <si>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</si>
  <si>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</si>
  <si>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</si>
  <si>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</si>
  <si>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</si>
  <si>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</si>
  <si>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</si>
  <si>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</si>
  <si>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</si>
  <si>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</si>
  <si>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</si>
  <si>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</si>
  <si>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</si>
  <si>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</si>
  <si>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</si>
  <si>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</si>
  <si>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</si>
  <si>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</si>
  <si>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</si>
  <si>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</si>
  <si>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</si>
  <si>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</si>
  <si>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</si>
  <si>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</si>
  <si>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</si>
  <si>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</si>
  <si>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</si>
  <si>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</si>
  <si>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</si>
  <si>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</si>
  <si>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</si>
  <si>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</si>
  <si>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</si>
  <si>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</si>
  <si>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</si>
  <si>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</si>
  <si>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</si>
  <si>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</si>
  <si>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</si>
  <si>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</si>
  <si>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</si>
  <si>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</si>
  <si>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</si>
  <si>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</si>
  <si>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</si>
  <si>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</si>
  <si>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</si>
  <si>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</si>
  <si>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</si>
  <si>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</si>
  <si>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</si>
  <si>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</si>
  <si>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</si>
  <si>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</si>
  <si>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</si>
  <si>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</si>
  <si>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</si>
  <si>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</si>
  <si>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</si>
  <si>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</si>
  <si>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</si>
  <si>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</si>
  <si>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</si>
  <si>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</si>
  <si>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</si>
  <si>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</si>
  <si>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</si>
  <si>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</si>
  <si>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</si>
  <si>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</si>
  <si>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</si>
  <si>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</si>
  <si>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</si>
  <si>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</si>
  <si>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</si>
  <si>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</si>
  <si>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</si>
  <si>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</si>
  <si>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</si>
  <si>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</si>
  <si>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</si>
  <si>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</si>
  <si>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</si>
  <si>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</si>
  <si>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</si>
  <si>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</si>
  <si>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</si>
  <si>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</si>
  <si>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</si>
  <si>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</si>
  <si>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</si>
  <si>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</si>
  <si>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</si>
  <si>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</si>
  <si>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</si>
  <si>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</si>
  <si>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</si>
  <si>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</si>
  <si>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</si>
  <si>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</si>
  <si>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</si>
  <si>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</si>
  <si>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</si>
  <si>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</si>
  <si>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</si>
  <si>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</si>
  <si>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</si>
  <si>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</si>
  <si>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</si>
  <si>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</si>
  <si>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</si>
  <si>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</si>
  <si>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</si>
  <si>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</si>
  <si>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</si>
  <si>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</si>
  <si>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</si>
  <si>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</si>
  <si>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</si>
  <si>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</si>
  <si>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</si>
  <si>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</si>
  <si>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</si>
  <si>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</si>
  <si>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</si>
  <si>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</si>
  <si>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</si>
  <si>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</si>
  <si>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</si>
  <si>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</si>
  <si>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</si>
  <si>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</si>
  <si>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</si>
  <si>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</si>
  <si>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</si>
  <si>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</si>
  <si>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</si>
  <si>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</si>
  <si>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</si>
  <si>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</si>
  <si>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</si>
  <si>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</si>
  <si>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</si>
  <si>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</si>
  <si>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</si>
  <si>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</si>
  <si>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</si>
  <si>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</si>
  <si>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</si>
  <si>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</si>
  <si>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</si>
  <si>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</si>
  <si>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</si>
  <si>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</si>
  <si>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</si>
  <si>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</si>
  <si>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</si>
  <si>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</si>
  <si>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</si>
  <si>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</si>
  <si>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</si>
  <si>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</si>
  <si>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</si>
  <si>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</si>
  <si>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</si>
  <si>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</si>
  <si>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</si>
  <si>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</si>
  <si>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</si>
  <si>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</si>
  <si>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</si>
  <si>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</si>
  <si>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</si>
  <si>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</si>
  <si>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</si>
  <si>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</si>
  <si>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</si>
  <si>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</si>
  <si>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</si>
  <si>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</si>
  <si>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</si>
  <si>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</si>
  <si>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</si>
  <si>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</si>
  <si>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</si>
  <si>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</si>
  <si>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</si>
  <si>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</si>
  <si>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</si>
  <si>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</si>
  <si>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</si>
  <si>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</si>
  <si>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</si>
  <si>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</si>
  <si>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</si>
  <si>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</si>
  <si>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</si>
  <si>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</si>
  <si>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</si>
  <si>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</si>
  <si>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</si>
  <si>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</si>
  <si>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</si>
  <si>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</si>
  <si>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</si>
  <si>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</si>
  <si>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</si>
  <si>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</si>
  <si>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</si>
  <si>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</si>
  <si>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</si>
  <si>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</si>
  <si>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</si>
  <si>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</si>
  <si>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</si>
  <si>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</si>
  <si>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</si>
  <si>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</si>
  <si>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</si>
  <si>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</si>
  <si>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</si>
  <si>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</si>
  <si>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</si>
  <si>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</si>
  <si>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</si>
  <si>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</si>
  <si>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</si>
  <si>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</si>
  <si>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</si>
  <si>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</si>
  <si>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</si>
  <si>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</si>
  <si>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</si>
  <si>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</si>
  <si>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</si>
  <si>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</si>
  <si>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</si>
  <si>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</si>
  <si>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</si>
  <si>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</si>
  <si>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</si>
  <si>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</si>
  <si>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</si>
  <si>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</si>
  <si>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</si>
  <si>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</si>
  <si>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</si>
  <si>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</si>
  <si>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</si>
  <si>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</si>
  <si>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</si>
  <si>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</si>
  <si>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</si>
  <si>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</si>
  <si>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</si>
  <si>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</si>
  <si>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</si>
  <si>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</si>
  <si>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</si>
  <si>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</si>
  <si>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</si>
  <si>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</si>
  <si>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</si>
  <si>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</si>
  <si>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</si>
  <si>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</si>
  <si>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</si>
  <si>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</si>
  <si>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</si>
  <si>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</si>
  <si>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</si>
  <si>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</si>
  <si>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</si>
  <si>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</si>
  <si>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</si>
  <si>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</si>
  <si>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</si>
  <si>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</si>
  <si>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</si>
  <si>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</si>
  <si>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</si>
  <si>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</si>
  <si>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</si>
  <si>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</si>
  <si>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</si>
  <si>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</si>
  <si>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</si>
  <si>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</si>
  <si>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</si>
  <si>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</si>
  <si>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</si>
  <si>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</si>
  <si>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</si>
  <si>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</si>
  <si>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</si>
  <si>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</si>
  <si>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</si>
  <si>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</si>
  <si>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</si>
  <si>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</si>
  <si>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</si>
  <si>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</si>
  <si>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</si>
  <si>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</si>
  <si>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</si>
  <si>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</si>
  <si>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</si>
  <si>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</si>
  <si>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</si>
  <si>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</si>
  <si>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</si>
  <si>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</si>
  <si>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</si>
  <si>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</si>
  <si>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</si>
  <si>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</si>
  <si>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</si>
  <si>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</si>
  <si>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</si>
  <si>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</si>
  <si>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</si>
  <si>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</si>
  <si>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</si>
  <si>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</si>
  <si>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</si>
  <si>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</si>
  <si>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</si>
  <si>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</si>
  <si>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</si>
  <si>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</si>
  <si>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</si>
  <si>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</si>
  <si>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</si>
  <si>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</si>
  <si>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</si>
  <si>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</si>
  <si>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</si>
  <si>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</si>
  <si>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</si>
  <si>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</si>
  <si>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</si>
  <si>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</si>
  <si>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</si>
  <si>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</si>
  <si>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</si>
  <si>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</si>
  <si>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</si>
  <si>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</si>
  <si>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</si>
  <si>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</si>
  <si>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</si>
  <si>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</si>
  <si>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</si>
  <si>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</si>
  <si>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</si>
  <si>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</si>
  <si>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</si>
  <si>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</si>
  <si>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</si>
  <si>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</si>
  <si>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</si>
  <si>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</si>
  <si>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</si>
  <si>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</si>
  <si>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</si>
  <si>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</si>
  <si>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</si>
  <si>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</si>
  <si>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</si>
  <si>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</si>
  <si>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</si>
  <si>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</si>
  <si>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</si>
  <si>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</si>
  <si>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</si>
  <si>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</si>
  <si>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</si>
  <si>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</si>
  <si>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</si>
  <si>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</si>
  <si>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</si>
  <si>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</si>
  <si>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</si>
  <si>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</si>
  <si>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</si>
  <si>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</si>
  <si>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</si>
  <si>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</si>
  <si>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</si>
  <si>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</si>
  <si>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</si>
  <si>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</si>
  <si>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</si>
  <si>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</si>
  <si>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</si>
  <si>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</si>
  <si>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</si>
  <si>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</si>
  <si>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</si>
  <si>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</si>
  <si>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</si>
  <si>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</si>
  <si>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</si>
  <si>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</si>
  <si>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</si>
  <si>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</si>
  <si>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</si>
  <si>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</si>
  <si>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</si>
  <si>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</si>
  <si>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</si>
  <si>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</si>
  <si>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</si>
  <si>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</si>
  <si>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</si>
  <si>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</si>
  <si>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</si>
  <si>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</si>
  <si>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</si>
  <si>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</si>
  <si>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</si>
  <si>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</si>
  <si>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</si>
  <si>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</si>
  <si>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</si>
  <si>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</si>
  <si>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</si>
  <si>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</si>
  <si>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</si>
  <si>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</si>
  <si>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</si>
  <si>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</si>
  <si>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</si>
  <si>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</si>
  <si>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</si>
  <si>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</si>
  <si>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</si>
  <si>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</si>
  <si>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</si>
  <si>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</si>
  <si>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</si>
  <si>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</si>
  <si>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</si>
  <si>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</si>
  <si>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</si>
  <si>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</si>
  <si>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</si>
  <si>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</si>
  <si>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</si>
  <si>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</si>
  <si>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</si>
  <si>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</si>
  <si>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</si>
  <si>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</si>
  <si>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</si>
  <si>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</si>
  <si>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</si>
  <si>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</si>
  <si>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</si>
  <si>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</si>
  <si>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</si>
  <si>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</si>
  <si>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</si>
  <si>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</si>
  <si>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</si>
  <si>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</si>
  <si>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</si>
  <si>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</si>
  <si>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</si>
  <si>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</si>
  <si>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</si>
  <si>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</si>
  <si>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</si>
  <si>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</si>
  <si>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</si>
  <si>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</si>
  <si>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</si>
  <si>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</si>
  <si>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</si>
  <si>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</si>
  <si>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</si>
  <si>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</si>
  <si>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</si>
  <si>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</si>
  <si>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</si>
  <si>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</si>
  <si>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</si>
  <si>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</si>
  <si>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</si>
  <si>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</si>
  <si>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</si>
  <si>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</si>
  <si>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</si>
  <si>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</si>
  <si>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</si>
  <si>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</si>
  <si>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</si>
  <si>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</si>
  <si>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</si>
  <si>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</si>
  <si>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</si>
  <si>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</si>
  <si>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</si>
  <si>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</si>
  <si>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</si>
  <si>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</si>
  <si>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</si>
  <si>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</si>
  <si>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</si>
  <si>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</si>
  <si>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</si>
  <si>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</si>
  <si>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</si>
  <si>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</si>
  <si>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</si>
  <si>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</si>
  <si>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</si>
  <si>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</si>
  <si>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</si>
  <si>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</si>
  <si>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</si>
  <si>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</si>
  <si>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</si>
  <si>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</si>
  <si>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</si>
  <si>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</si>
  <si>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</si>
  <si>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</si>
  <si>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</si>
  <si>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</si>
  <si>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</si>
  <si>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</si>
  <si>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</si>
  <si>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</si>
  <si>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</si>
  <si>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</si>
  <si>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</si>
  <si>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</si>
  <si>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</si>
  <si>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</si>
  <si>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</si>
  <si>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</si>
  <si>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</si>
  <si>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</si>
  <si>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</si>
  <si>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</si>
  <si>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</si>
  <si>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</si>
  <si>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</si>
  <si>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</si>
  <si>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</si>
  <si>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</si>
  <si>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</si>
  <si>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</si>
  <si>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</si>
  <si>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</si>
  <si>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</si>
  <si>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</si>
  <si>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</si>
  <si>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</si>
  <si>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</si>
  <si>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</si>
  <si>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</si>
  <si>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</si>
  <si>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</si>
  <si>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</si>
  <si>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</si>
  <si>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</si>
  <si>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</si>
  <si>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</si>
  <si>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</si>
  <si>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</si>
  <si>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</si>
  <si>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</si>
  <si>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</si>
  <si>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</si>
  <si>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</si>
  <si>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</si>
  <si>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</si>
  <si>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</si>
  <si>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</si>
  <si>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</si>
  <si>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</si>
  <si>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</si>
  <si>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</si>
  <si>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</si>
  <si>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</si>
  <si>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</si>
  <si>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</si>
  <si>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</si>
  <si>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</si>
  <si>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</si>
  <si>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</si>
  <si>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</si>
  <si>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</si>
  <si>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</si>
  <si>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</si>
  <si>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</si>
  <si>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</si>
  <si>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</si>
  <si>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</si>
  <si>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</si>
  <si>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</si>
  <si>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</si>
  <si>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</si>
  <si>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</si>
  <si>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</si>
  <si>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</si>
  <si>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</si>
  <si>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</si>
  <si>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</si>
  <si>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</si>
  <si>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</si>
  <si>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</si>
  <si>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</si>
  <si>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</si>
  <si>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</si>
  <si>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</si>
  <si>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</si>
  <si>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</si>
  <si>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</si>
  <si>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</si>
  <si>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</si>
  <si>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</si>
  <si>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</si>
  <si>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</si>
  <si>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</si>
  <si>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</si>
  <si>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</si>
  <si>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</si>
  <si>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</si>
  <si>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</si>
  <si>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</si>
  <si>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</si>
  <si>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</si>
  <si>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</si>
  <si>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</si>
  <si>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</si>
  <si>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</si>
  <si>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</si>
  <si>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</si>
  <si>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</si>
  <si>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</si>
  <si>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</si>
  <si>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</si>
  <si>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</si>
  <si>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</si>
  <si>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</si>
  <si>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</si>
  <si>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</si>
  <si>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</si>
  <si>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</si>
  <si>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</si>
  <si>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</si>
  <si>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</si>
  <si>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</si>
  <si>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</si>
  <si>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</si>
  <si>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</si>
  <si>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</si>
  <si>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</si>
  <si>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</si>
  <si>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</si>
  <si>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</si>
  <si>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</si>
  <si>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</si>
  <si>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</si>
  <si>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</si>
  <si>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</si>
  <si>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</si>
  <si>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</si>
  <si>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</si>
  <si>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</si>
  <si>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</si>
  <si>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</si>
  <si>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</si>
  <si>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</si>
  <si>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</si>
  <si>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</si>
  <si>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</si>
  <si>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</si>
  <si>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</si>
  <si>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</si>
  <si>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</si>
  <si>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</si>
  <si>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</si>
  <si>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</si>
  <si>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</si>
  <si>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</si>
  <si>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</si>
  <si>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</si>
  <si>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</si>
  <si>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</si>
  <si>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</si>
  <si>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</si>
  <si>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</si>
  <si>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</si>
  <si>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</si>
  <si>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</si>
  <si>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</si>
  <si>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</si>
  <si>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</si>
  <si>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</si>
  <si>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</si>
  <si>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</si>
  <si>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</si>
  <si>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</si>
  <si>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</si>
  <si>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</si>
  <si>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</si>
  <si>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</si>
  <si>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</si>
  <si>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</si>
  <si>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</si>
  <si>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</si>
  <si>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</si>
  <si>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</si>
  <si>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</si>
  <si>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</si>
  <si>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</si>
  <si>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</si>
  <si>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</si>
  <si>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</si>
  <si>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</si>
  <si>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</si>
  <si>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</si>
  <si>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</si>
  <si>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</si>
  <si>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</si>
  <si>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</si>
  <si>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</si>
  <si>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</si>
  <si>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</si>
  <si>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</si>
  <si>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</si>
  <si>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</si>
  <si>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</si>
  <si>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</si>
  <si>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</si>
  <si>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</si>
  <si>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</si>
  <si>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</si>
  <si>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</si>
  <si>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</si>
  <si>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</si>
  <si>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</si>
  <si>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</si>
  <si>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</si>
  <si>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</si>
  <si>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</si>
  <si>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</si>
  <si>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</si>
  <si>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</si>
  <si>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</si>
  <si>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</si>
  <si>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</si>
  <si>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</si>
  <si>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</si>
  <si>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</si>
  <si>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</si>
  <si>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</si>
  <si>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</si>
  <si>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</si>
  <si>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</si>
  <si>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</si>
  <si>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</si>
  <si>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</si>
  <si>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</si>
  <si>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</si>
  <si>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</si>
  <si>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</si>
  <si>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</si>
  <si>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</si>
  <si>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</si>
  <si>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</si>
  <si>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</si>
  <si>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</si>
  <si>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</si>
  <si>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</si>
  <si>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</si>
  <si>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</si>
  <si>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</si>
  <si>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</si>
  <si>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</si>
  <si>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</si>
  <si>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</si>
  <si>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</si>
  <si>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</si>
  <si>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</si>
  <si>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</si>
  <si>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</si>
  <si>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</si>
  <si>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</si>
  <si>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</si>
  <si>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</si>
  <si>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</si>
  <si>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</si>
  <si>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</si>
  <si>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</si>
  <si>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</si>
  <si>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</si>
  <si>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</si>
  <si>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</si>
  <si>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</si>
  <si>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</si>
  <si>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</si>
  <si>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</si>
  <si>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</si>
  <si>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</si>
  <si>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</si>
  <si>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</si>
  <si>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</si>
  <si>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</si>
  <si>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</si>
  <si>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</si>
  <si>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</si>
  <si>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</si>
  <si>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</si>
  <si>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</si>
  <si>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</si>
  <si>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</si>
  <si>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</si>
  <si>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</si>
  <si>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</si>
  <si>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</si>
  <si>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</si>
  <si>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</si>
  <si>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</si>
  <si>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</si>
  <si>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</si>
  <si>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</si>
  <si>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</si>
  <si>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</si>
  <si>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</si>
  <si>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</si>
  <si>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</si>
  <si>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</si>
  <si>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</si>
  <si>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</si>
  <si>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</si>
  <si>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</si>
  <si>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</si>
  <si>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</si>
  <si>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</si>
  <si>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</si>
  <si>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</si>
  <si>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</si>
  <si>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</si>
  <si>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</si>
  <si>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</si>
  <si>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</si>
  <si>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</si>
  <si>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</si>
  <si>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</si>
  <si>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</si>
  <si>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</si>
  <si>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</si>
  <si>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</si>
  <si>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</si>
  <si>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</si>
  <si>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</si>
  <si>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</si>
  <si>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</si>
  <si>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</si>
  <si>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</si>
  <si>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</si>
  <si>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</si>
  <si>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</si>
  <si>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</si>
  <si>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</si>
  <si>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</si>
  <si>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</si>
  <si>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</si>
  <si>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</si>
  <si>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</si>
  <si>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</si>
  <si>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</si>
  <si>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</si>
  <si>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</si>
  <si>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</si>
  <si>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</si>
  <si>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</si>
  <si>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</si>
  <si>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</si>
  <si>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</si>
  <si>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</si>
  <si>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</si>
  <si>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</si>
  <si>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</si>
  <si>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</si>
  <si>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</si>
  <si>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</si>
  <si>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</si>
  <si>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</si>
  <si>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</si>
  <si>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</si>
  <si>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</si>
  <si>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</si>
  <si>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</si>
  <si>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</si>
  <si>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</si>
  <si>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</si>
  <si>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</si>
  <si>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</si>
  <si>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</si>
  <si>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</si>
  <si>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</si>
  <si>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</si>
  <si>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</si>
  <si>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</si>
  <si>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</si>
  <si>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</si>
  <si>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</si>
  <si>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</si>
  <si>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</si>
  <si>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</si>
  <si>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</si>
  <si>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</si>
  <si>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</si>
  <si>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</si>
  <si>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</si>
  <si>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</si>
  <si>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</si>
  <si>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</si>
  <si>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</si>
  <si>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</si>
  <si>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</si>
  <si>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</si>
  <si>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</si>
  <si>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</si>
  <si>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</si>
  <si>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</si>
  <si>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</si>
  <si>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</si>
  <si>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</si>
  <si>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</si>
  <si>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</si>
  <si>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</si>
  <si>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</si>
  <si>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</si>
  <si>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</si>
  <si>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</si>
  <si>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</si>
  <si>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</si>
  <si>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</si>
  <si>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</si>
  <si>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</si>
  <si>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</si>
  <si>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</si>
  <si>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</si>
  <si>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</si>
  <si>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</si>
  <si>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</si>
  <si>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</si>
  <si>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</si>
  <si>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</si>
  <si>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</si>
  <si>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</si>
  <si>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</si>
  <si>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</si>
  <si>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</si>
  <si>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</si>
  <si>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</si>
  <si>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</si>
  <si>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</si>
  <si>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</si>
  <si>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</si>
  <si>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</si>
  <si>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</si>
  <si>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</si>
  <si>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</si>
  <si>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</si>
  <si>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</si>
  <si>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</si>
  <si>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</si>
  <si>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</si>
  <si>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</si>
  <si>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</si>
  <si>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</si>
  <si>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</si>
  <si>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</si>
  <si>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</si>
  <si>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</si>
  <si>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</si>
  <si>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</si>
  <si>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</si>
  <si>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</si>
  <si>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</si>
  <si>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</si>
  <si>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</si>
  <si>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</si>
  <si>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</si>
  <si>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</si>
  <si>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</si>
  <si>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</si>
  <si>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</si>
  <si>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</si>
  <si>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</si>
  <si>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</si>
  <si>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</si>
  <si>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</si>
  <si>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</si>
  <si>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</si>
  <si>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</si>
  <si>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</si>
  <si>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</si>
  <si>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</si>
  <si>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</si>
  <si>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</si>
  <si>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</si>
  <si>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</si>
  <si>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</si>
  <si>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</si>
  <si>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</si>
  <si>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</si>
  <si>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</si>
  <si>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</si>
  <si>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</si>
  <si>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</si>
  <si>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</si>
  <si>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</si>
  <si>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</si>
  <si>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</si>
  <si>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</si>
  <si>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</si>
  <si>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</si>
  <si>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</si>
  <si>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</si>
  <si>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</si>
  <si>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</si>
  <si>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</si>
  <si>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</si>
  <si>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</si>
  <si>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</si>
  <si>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</si>
  <si>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</si>
  <si>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</si>
  <si>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</si>
  <si>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</si>
  <si>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</si>
  <si>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</si>
  <si>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</si>
  <si>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</si>
  <si>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</si>
  <si>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</si>
  <si>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</si>
  <si>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</si>
  <si>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</si>
  <si>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</si>
  <si>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</si>
  <si>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</si>
  <si>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</si>
  <si>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</si>
  <si>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</si>
  <si>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</si>
  <si>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</si>
  <si>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</si>
  <si>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</si>
  <si>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</si>
  <si>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</si>
  <si>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</si>
  <si>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</si>
  <si>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</si>
  <si>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</si>
  <si>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</si>
  <si>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</si>
  <si>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</si>
  <si>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</si>
  <si>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</si>
  <si>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</si>
  <si>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</si>
  <si>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</si>
  <si>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</si>
  <si>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</si>
  <si>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</si>
  <si>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</si>
  <si>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</si>
  <si>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</si>
  <si>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</si>
  <si>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</si>
  <si>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</si>
  <si>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</si>
  <si>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</si>
  <si>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</si>
  <si>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</si>
  <si>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</si>
  <si>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</si>
  <si>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</si>
  <si>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</si>
  <si>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</si>
  <si>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</si>
  <si>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</si>
  <si>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</si>
  <si>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</si>
  <si>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</si>
  <si>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</si>
  <si>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</si>
  <si>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</si>
  <si>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</si>
  <si>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</si>
  <si>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</si>
  <si>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</si>
  <si>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</si>
  <si>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</si>
  <si>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</si>
  <si>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</si>
  <si>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</si>
  <si>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</si>
  <si>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</si>
  <si>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</si>
  <si>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</si>
  <si>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</si>
  <si>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</si>
  <si>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</si>
  <si>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</si>
  <si>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</si>
  <si>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</si>
  <si>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</si>
  <si>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</si>
  <si>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</si>
  <si>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</si>
  <si>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</si>
  <si>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</si>
  <si>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</si>
  <si>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</si>
  <si>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</si>
  <si>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</si>
  <si>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</si>
  <si>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</si>
  <si>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</si>
  <si>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</si>
  <si>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</si>
  <si>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</si>
  <si>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</si>
  <si>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</si>
  <si>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</si>
  <si>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</si>
  <si>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</si>
  <si>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</si>
  <si>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</si>
  <si>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</si>
  <si>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</si>
  <si>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</si>
  <si>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</si>
  <si>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</si>
  <si>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</si>
  <si>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</si>
  <si>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</si>
  <si>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</si>
  <si>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</si>
  <si>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</si>
  <si>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</si>
  <si>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</si>
  <si>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</si>
  <si>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</si>
  <si>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</si>
  <si>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</si>
  <si>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</si>
  <si>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</si>
  <si>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</si>
  <si>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</si>
  <si>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</si>
  <si>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</si>
  <si>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</si>
  <si>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</si>
  <si>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</si>
  <si>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</si>
  <si>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</si>
  <si>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</si>
  <si>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</si>
  <si>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</si>
  <si>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</si>
  <si>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</si>
  <si>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</si>
  <si>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</si>
  <si>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</si>
  <si>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</si>
  <si>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</si>
  <si>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</si>
  <si>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</si>
  <si>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</si>
  <si>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</si>
  <si>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</si>
  <si>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</si>
  <si>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</si>
  <si>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</si>
  <si>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</si>
  <si>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</si>
  <si>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</si>
  <si>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</si>
  <si>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</si>
  <si>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</si>
  <si>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</si>
  <si>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</si>
  <si>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</si>
  <si>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</si>
  <si>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</si>
  <si>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</si>
  <si>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</si>
  <si>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</si>
  <si>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</si>
  <si>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</si>
  <si>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</si>
  <si>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</si>
  <si>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</si>
  <si>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</si>
  <si>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</si>
  <si>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</si>
  <si>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</si>
  <si>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</si>
  <si>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</si>
  <si>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</si>
  <si>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</si>
  <si>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</si>
  <si>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</si>
  <si>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</si>
  <si>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</si>
  <si>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</si>
  <si>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</si>
  <si>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</si>
  <si>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</si>
  <si>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</si>
  <si>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</si>
  <si>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</si>
  <si>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</si>
  <si>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</si>
  <si>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</si>
  <si>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</si>
  <si>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</si>
  <si>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</si>
  <si>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</si>
  <si>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</si>
  <si>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</si>
  <si>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</si>
  <si>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</si>
  <si>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</si>
  <si>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</si>
  <si>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</si>
  <si>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</si>
  <si>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</si>
  <si>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</si>
  <si>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</si>
  <si>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</si>
  <si>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</si>
  <si>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</si>
  <si>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</si>
  <si>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</si>
  <si>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</si>
  <si>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</si>
  <si>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</si>
  <si>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</si>
  <si>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</si>
  <si>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</si>
  <si>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</si>
  <si>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</si>
  <si>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</si>
  <si>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</si>
  <si>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</si>
  <si>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</si>
  <si>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</si>
  <si>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</si>
  <si>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</si>
  <si>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</si>
  <si>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</si>
  <si>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</si>
  <si>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</si>
  <si>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</si>
  <si>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</si>
  <si>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</si>
  <si>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</si>
  <si>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</si>
  <si>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</si>
  <si>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</si>
  <si>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</si>
  <si>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</si>
  <si>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</si>
  <si>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</si>
  <si>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</si>
  <si>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</si>
  <si>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</si>
  <si>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</si>
  <si>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</si>
  <si>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</si>
  <si>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</si>
  <si>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</si>
  <si>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</si>
  <si>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</si>
  <si>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</si>
  <si>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</si>
  <si>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</si>
  <si>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</si>
  <si>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</si>
  <si>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</si>
  <si>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</si>
  <si>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</si>
  <si>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</si>
  <si>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</si>
  <si>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</si>
  <si>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</si>
  <si>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</si>
  <si>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</si>
  <si>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</si>
  <si>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</si>
  <si>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</si>
  <si>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</si>
  <si>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</si>
  <si>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</si>
  <si>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</si>
  <si>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</si>
  <si>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</si>
  <si>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</si>
  <si>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</si>
  <si>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</si>
  <si>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</si>
  <si>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</si>
  <si>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</si>
  <si>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</si>
  <si>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</si>
  <si>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</si>
  <si>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</si>
  <si>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</si>
  <si>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</si>
  <si>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</si>
  <si>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</si>
  <si>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</si>
  <si>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</si>
  <si>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</si>
  <si>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</si>
  <si>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</si>
  <si>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</si>
  <si>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</si>
  <si>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</si>
  <si>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</si>
  <si>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</si>
  <si>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</si>
  <si>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</si>
  <si>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</si>
  <si>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</si>
  <si>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</si>
  <si>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</si>
  <si>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</si>
  <si>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</si>
  <si>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</si>
  <si>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</si>
  <si>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</si>
  <si>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</si>
  <si>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</si>
  <si>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</si>
  <si>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</si>
  <si>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</si>
  <si>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</si>
  <si>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</si>
  <si>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</si>
  <si>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</si>
  <si>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</si>
  <si>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</si>
  <si>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</si>
  <si>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</si>
  <si>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</si>
  <si>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</si>
  <si>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</si>
  <si>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</si>
  <si>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</si>
  <si>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</si>
  <si>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</si>
  <si>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</si>
  <si>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</si>
  <si>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</si>
  <si>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</si>
  <si>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</si>
  <si>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</si>
  <si>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</si>
  <si>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</si>
  <si>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</si>
  <si>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</si>
  <si>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</si>
  <si>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</si>
  <si>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</si>
  <si>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</si>
  <si>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</si>
  <si>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</si>
  <si>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</si>
  <si>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</si>
  <si>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</si>
  <si>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</si>
  <si>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</si>
  <si>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</si>
  <si>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</si>
  <si>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</si>
  <si>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</si>
  <si>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</si>
  <si>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</si>
  <si>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</si>
  <si>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</si>
  <si>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</si>
  <si>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</si>
  <si>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</si>
  <si>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</si>
  <si>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</si>
  <si>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</si>
  <si>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</si>
  <si>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</si>
  <si>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</si>
  <si>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</si>
  <si>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</si>
  <si>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</si>
  <si>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</si>
  <si>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</si>
  <si>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</si>
  <si>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</si>
  <si>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</si>
  <si>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</si>
  <si>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</si>
  <si>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</si>
  <si>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</si>
  <si>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</si>
  <si>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</si>
  <si>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</si>
  <si>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</si>
  <si>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</si>
  <si>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</si>
  <si>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</si>
  <si>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</si>
  <si>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</si>
  <si>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</si>
  <si>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</si>
  <si>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</si>
  <si>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</si>
  <si>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</si>
  <si>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</si>
  <si>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</si>
  <si>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</si>
  <si>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</si>
  <si>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</si>
  <si>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</si>
  <si>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</si>
  <si>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</si>
  <si>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</si>
  <si>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</si>
  <si>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</si>
  <si>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</si>
  <si>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</si>
  <si>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</si>
  <si>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</si>
  <si>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</si>
  <si>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</si>
  <si>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</si>
  <si>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</si>
  <si>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</si>
  <si>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</si>
  <si>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</si>
  <si>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</si>
  <si>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</si>
  <si>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</si>
  <si>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</si>
  <si>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</si>
  <si>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</si>
  <si>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</si>
  <si>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</si>
  <si>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</si>
  <si>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</si>
  <si>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</si>
  <si>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</si>
  <si>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</si>
  <si>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</si>
  <si>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</si>
  <si>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</si>
  <si>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</si>
  <si>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</si>
  <si>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</si>
  <si>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</si>
  <si>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</si>
  <si>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</si>
  <si>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</si>
  <si>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</si>
  <si>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</si>
  <si>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</si>
  <si>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</si>
  <si>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</si>
  <si>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</si>
  <si>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</si>
  <si>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</si>
  <si>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</si>
  <si>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</si>
  <si>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</si>
  <si>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</si>
  <si>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</si>
  <si>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</si>
  <si>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</si>
  <si>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</si>
  <si>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</si>
  <si>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</si>
  <si>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</si>
  <si>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</si>
  <si>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</si>
  <si>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</si>
  <si>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</si>
  <si>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</si>
  <si>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</si>
  <si>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</si>
  <si>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</si>
  <si>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</si>
  <si>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</si>
  <si>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</si>
  <si>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</si>
  <si>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</si>
  <si>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</si>
  <si>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</si>
  <si>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</si>
  <si>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</si>
  <si>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</si>
  <si>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</si>
  <si>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</si>
  <si>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</si>
  <si>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</si>
  <si>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</si>
  <si>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</si>
  <si>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</si>
  <si>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</si>
  <si>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</si>
  <si>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</si>
  <si>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</si>
  <si>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</si>
  <si>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</si>
  <si>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</si>
  <si>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</si>
  <si>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</si>
  <si>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</si>
  <si>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</si>
  <si>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</si>
  <si>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</si>
  <si>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</si>
  <si>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</si>
  <si>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</si>
  <si>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</si>
  <si>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</si>
  <si>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</si>
  <si>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</si>
  <si>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</si>
  <si>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</si>
  <si>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</si>
  <si>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</si>
  <si>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</si>
  <si>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</si>
  <si>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</si>
  <si>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</si>
  <si>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</si>
  <si>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</si>
  <si>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</si>
  <si>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</si>
  <si>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</si>
  <si>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</si>
  <si>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</si>
  <si>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</si>
  <si>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</si>
  <si>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</si>
  <si>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</si>
  <si>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</si>
  <si>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</si>
  <si>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</si>
  <si>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</si>
  <si>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</si>
  <si>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</si>
  <si>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</si>
  <si>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</si>
  <si>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</si>
  <si>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</si>
  <si>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</si>
  <si>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</si>
  <si>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</si>
  <si>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</si>
  <si>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</si>
  <si>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</si>
  <si>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</si>
  <si>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</si>
  <si>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</si>
  <si>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</si>
  <si>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</si>
  <si>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</si>
  <si>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</si>
  <si>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</si>
  <si>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</si>
  <si>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</si>
  <si>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</si>
  <si>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</si>
  <si>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</si>
  <si>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</si>
  <si>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</si>
  <si>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</si>
  <si>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</si>
  <si>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</si>
  <si>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</si>
  <si>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</si>
  <si>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</si>
  <si>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</si>
  <si>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</si>
  <si>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</si>
  <si>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</si>
  <si>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</si>
  <si>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</si>
  <si>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</si>
  <si>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</si>
  <si>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</si>
  <si>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</si>
  <si>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</si>
  <si>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</si>
  <si>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</si>
  <si>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</si>
  <si>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</si>
  <si>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</si>
  <si>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</si>
  <si>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</si>
  <si>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</si>
  <si>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</si>
  <si>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</si>
  <si>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</si>
  <si>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</si>
  <si>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</si>
  <si>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</si>
  <si>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</si>
  <si>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</si>
  <si>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</si>
  <si>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</si>
  <si>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</si>
  <si>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</si>
  <si>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</si>
  <si>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</si>
  <si>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</si>
  <si>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</si>
  <si>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</si>
  <si>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</si>
  <si>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</si>
  <si>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</si>
  <si>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</si>
  <si>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</si>
  <si>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</si>
  <si>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</si>
  <si>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</si>
  <si>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</si>
  <si>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</si>
  <si>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</si>
  <si>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</si>
  <si>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</si>
  <si>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</si>
  <si>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</si>
  <si>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</si>
  <si>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</si>
  <si>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</si>
  <si>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</si>
  <si>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</si>
  <si>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</si>
  <si>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</si>
  <si>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</si>
  <si>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</si>
  <si>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</si>
  <si>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</si>
  <si>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</si>
  <si>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</si>
  <si>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</si>
  <si>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</si>
  <si>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</si>
  <si>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</si>
  <si>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</si>
  <si>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</si>
  <si>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</si>
  <si>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</si>
  <si>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</si>
  <si>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</si>
  <si>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</si>
  <si>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</si>
  <si>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</si>
  <si>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</si>
  <si>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</si>
  <si>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</si>
  <si>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</si>
  <si>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</si>
  <si>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</si>
  <si>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</si>
  <si>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</si>
  <si>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</si>
  <si>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</si>
  <si>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</si>
  <si>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</si>
  <si>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</si>
  <si>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</si>
  <si>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</si>
  <si>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</si>
  <si>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</si>
  <si>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</si>
  <si>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</si>
  <si>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</si>
  <si>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</si>
  <si>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</si>
  <si>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</si>
  <si>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</si>
  <si>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</si>
  <si>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</si>
  <si>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</si>
  <si>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</si>
  <si>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</si>
  <si>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</si>
  <si>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</si>
  <si>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</si>
  <si>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</si>
  <si>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</si>
  <si>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</si>
  <si>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</si>
  <si>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</si>
  <si>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</si>
  <si>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</si>
  <si>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</si>
  <si>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</si>
  <si>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</si>
  <si>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</si>
  <si>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</si>
  <si>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</si>
  <si>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</si>
  <si>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</si>
  <si>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</si>
  <si>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</si>
  <si>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</si>
  <si>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</si>
  <si>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</si>
  <si>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</si>
  <si>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</si>
  <si>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</si>
  <si>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</si>
  <si>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</si>
  <si>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</si>
  <si>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</si>
  <si>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</si>
  <si>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</si>
  <si>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</si>
  <si>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</si>
  <si>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</si>
  <si>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</si>
  <si>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</si>
  <si>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</si>
  <si>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</si>
  <si>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</si>
  <si>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</si>
  <si>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</si>
  <si>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</si>
  <si>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</si>
  <si>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</si>
  <si>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</si>
  <si>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</si>
  <si>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</si>
  <si>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</si>
  <si>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</si>
  <si>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</si>
  <si>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</si>
  <si>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</si>
  <si>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</si>
  <si>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</si>
  <si>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</si>
  <si>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</si>
  <si>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</si>
  <si>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</si>
  <si>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</si>
  <si>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</si>
  <si>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</si>
  <si>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</si>
  <si>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</si>
  <si>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</si>
  <si>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</si>
  <si>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</si>
  <si>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</si>
  <si>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</si>
  <si>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</si>
  <si>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</si>
  <si>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</si>
  <si>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</si>
  <si>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</si>
  <si>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</si>
  <si>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</si>
  <si>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</si>
  <si>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</si>
  <si>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</si>
  <si>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</si>
  <si>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</si>
  <si>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</si>
  <si>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</si>
  <si>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</si>
  <si>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</si>
  <si>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</si>
  <si>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</si>
  <si>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</si>
  <si>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</si>
  <si>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</si>
  <si>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</si>
  <si>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</si>
  <si>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</si>
  <si>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</si>
  <si>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</si>
  <si>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</si>
  <si>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</si>
  <si>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</si>
  <si>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</si>
  <si>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</si>
  <si>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</si>
  <si>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</si>
  <si>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</si>
  <si>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</si>
  <si>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</si>
  <si>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</si>
  <si>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</si>
  <si>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</si>
  <si>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</si>
  <si>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</si>
  <si>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</si>
  <si>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</si>
  <si>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</si>
  <si>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</si>
  <si>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</si>
  <si>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</si>
  <si>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</si>
  <si>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</si>
  <si>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</si>
  <si>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</si>
  <si>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</si>
  <si>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</si>
  <si>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</si>
  <si>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</si>
  <si>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</si>
  <si>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</si>
  <si>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</si>
  <si>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</si>
  <si>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</si>
  <si>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</si>
  <si>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</si>
  <si>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</si>
  <si>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</si>
  <si>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</si>
  <si>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</si>
  <si>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</si>
  <si>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</si>
  <si>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</si>
  <si>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</si>
  <si>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</si>
  <si>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</si>
  <si>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</si>
  <si>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</si>
  <si>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</si>
  <si>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</si>
  <si>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</si>
  <si>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</si>
  <si>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</si>
  <si>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</si>
  <si>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</si>
  <si>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</si>
  <si>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</si>
  <si>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</si>
  <si>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</si>
  <si>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</si>
  <si>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</si>
  <si>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</si>
  <si>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</si>
  <si>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</si>
  <si>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</si>
  <si>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</si>
  <si>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</si>
  <si>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</si>
  <si>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</si>
  <si>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</si>
  <si>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</si>
  <si>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</si>
  <si>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</si>
  <si>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</si>
  <si>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</si>
  <si>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</si>
  <si>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</si>
  <si>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</si>
  <si>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</si>
  <si>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</si>
  <si>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</si>
  <si>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</si>
  <si>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</si>
  <si>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</si>
  <si>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</si>
  <si>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</si>
  <si>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</si>
  <si>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</si>
  <si>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</si>
  <si>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</si>
  <si>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</si>
  <si>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</si>
  <si>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</si>
  <si>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</si>
  <si>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</si>
  <si>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</si>
  <si>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</si>
  <si>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</si>
  <si>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</si>
  <si>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</si>
  <si>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</si>
  <si>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</si>
  <si>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</si>
  <si>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</si>
  <si>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</si>
  <si>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</si>
  <si>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</si>
  <si>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</si>
  <si>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</si>
  <si>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</si>
  <si>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</si>
  <si>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</si>
  <si>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</si>
  <si>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</si>
  <si>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</si>
  <si>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</si>
  <si>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</si>
  <si>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</si>
  <si>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</si>
  <si>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</si>
  <si>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</si>
  <si>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</si>
  <si>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</si>
  <si>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</si>
  <si>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</si>
  <si>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</si>
  <si>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</si>
  <si>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</si>
  <si>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</si>
  <si>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</si>
  <si>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</si>
  <si>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</si>
  <si>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</si>
  <si>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</si>
  <si>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</si>
  <si>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</si>
  <si>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</si>
  <si>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</si>
  <si>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</si>
  <si>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</si>
  <si>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</si>
  <si>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</si>
  <si>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</si>
  <si>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</si>
  <si>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</si>
  <si>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</si>
  <si>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</si>
  <si>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</si>
  <si>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</si>
  <si>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</si>
  <si>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</si>
  <si>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</si>
  <si>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</si>
  <si>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</si>
  <si>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</si>
  <si>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</si>
  <si>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</si>
  <si>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</si>
  <si>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</si>
  <si>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</si>
  <si>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</si>
  <si>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</si>
  <si>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</si>
  <si>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</si>
  <si>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</si>
  <si>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</si>
  <si>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</si>
  <si>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</si>
  <si>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</si>
  <si>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</si>
  <si>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</si>
  <si>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</si>
  <si>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</si>
  <si>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</si>
  <si>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</si>
  <si>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</si>
  <si>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</si>
  <si>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</si>
  <si>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</si>
  <si>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</si>
  <si>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</si>
  <si>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</si>
  <si>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</si>
  <si>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</si>
  <si>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</si>
  <si>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</si>
  <si>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</si>
  <si>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</si>
  <si>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</si>
  <si>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</si>
  <si>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</si>
  <si>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</si>
  <si>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</si>
  <si>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</si>
  <si>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</si>
  <si>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</si>
  <si>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</si>
  <si>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</si>
  <si>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</si>
  <si>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</si>
  <si>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</si>
  <si>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</si>
  <si>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</si>
  <si>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</si>
  <si>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</si>
  <si>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</si>
  <si>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</si>
  <si>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</si>
  <si>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</si>
  <si>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</si>
  <si>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</si>
  <si>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</si>
  <si>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</si>
  <si>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</si>
  <si>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</si>
  <si>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</si>
  <si>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</si>
  <si>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</si>
  <si>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</si>
  <si>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</si>
  <si>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</si>
  <si>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</si>
  <si>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</si>
  <si>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</si>
  <si>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</si>
  <si>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</si>
  <si>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</si>
  <si>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</si>
  <si>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</si>
  <si>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</si>
  <si>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</si>
  <si>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</si>
  <si>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</si>
  <si>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</si>
  <si>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</si>
  <si>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</si>
  <si>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</si>
  <si>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</si>
  <si>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</si>
  <si>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</si>
  <si>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</si>
  <si>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</si>
  <si>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</si>
  <si>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</si>
  <si>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</si>
  <si>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</si>
  <si>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</si>
  <si>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</si>
  <si>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</si>
  <si>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</si>
  <si>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</si>
  <si>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</si>
  <si>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</si>
  <si>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</si>
  <si>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</si>
  <si>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</si>
  <si>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</si>
  <si>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</si>
  <si>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</si>
  <si>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</si>
  <si>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</si>
  <si>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</si>
  <si>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</si>
  <si>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</si>
  <si>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</si>
  <si>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</si>
  <si>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</si>
  <si>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</si>
  <si>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</si>
  <si>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</si>
  <si>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</si>
  <si>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</si>
  <si>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</si>
  <si>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</si>
  <si>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</si>
  <si>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</si>
  <si>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</si>
  <si>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</si>
  <si>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</si>
  <si>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</si>
  <si>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</si>
  <si>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</si>
  <si>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</si>
  <si>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</si>
  <si>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</si>
  <si>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</si>
  <si>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</si>
  <si>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</si>
  <si>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</si>
  <si>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</si>
  <si>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</si>
  <si>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</si>
  <si>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</si>
  <si>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</si>
  <si>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</si>
  <si>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</si>
  <si>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</si>
  <si>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</si>
  <si>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</si>
  <si>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</si>
  <si>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</si>
  <si>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</si>
  <si>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</si>
  <si>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</si>
  <si>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</si>
  <si>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</si>
  <si>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</si>
  <si>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</si>
  <si>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</si>
  <si>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</si>
  <si>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</si>
  <si>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</si>
  <si>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</si>
  <si>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</si>
  <si>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</si>
  <si>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</si>
  <si>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</si>
  <si>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</si>
  <si>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</si>
  <si>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</si>
  <si>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</si>
  <si>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</si>
  <si>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</si>
  <si>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</si>
  <si>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</si>
  <si>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</si>
  <si>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</si>
  <si>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</si>
  <si>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</si>
  <si>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</si>
  <si>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</si>
  <si>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</si>
  <si>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</si>
  <si>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</si>
  <si>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</si>
  <si>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</si>
  <si>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</si>
  <si>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</si>
  <si>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</si>
  <si>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</si>
  <si>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</si>
  <si>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</si>
  <si>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</si>
  <si>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</si>
  <si>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</si>
  <si>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</si>
  <si>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</si>
  <si>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</si>
  <si>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</si>
  <si>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</si>
  <si>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</si>
  <si>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</si>
  <si>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</si>
  <si>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</si>
  <si>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</si>
  <si>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</si>
  <si>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</si>
  <si>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</si>
  <si>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</si>
  <si>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</si>
  <si>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</si>
  <si>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</si>
  <si>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</si>
  <si>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</si>
  <si>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</si>
  <si>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</si>
  <si>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</si>
  <si>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</si>
  <si>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</si>
  <si>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</si>
  <si>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</si>
  <si>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</si>
  <si>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</si>
  <si>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</si>
  <si>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</si>
  <si>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</si>
  <si>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</si>
  <si>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</si>
  <si>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</si>
  <si>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</si>
  <si>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</si>
  <si>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</si>
  <si>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</si>
  <si>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</si>
  <si>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</si>
  <si>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</si>
  <si>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</si>
  <si>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</si>
  <si>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</si>
  <si>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</si>
  <si>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</si>
  <si>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</si>
  <si>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</si>
  <si>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</si>
  <si>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</si>
  <si>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</si>
  <si>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</si>
  <si>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</si>
  <si>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</si>
  <si>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</si>
  <si>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</si>
  <si>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</si>
  <si>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</si>
  <si>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</si>
  <si>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</si>
  <si>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</si>
  <si>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</si>
  <si>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</si>
  <si>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</si>
  <si>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</si>
  <si>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</si>
  <si>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</si>
  <si>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</si>
  <si>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</si>
  <si>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</si>
  <si>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</si>
  <si>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</si>
  <si>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</si>
  <si>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</si>
  <si>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</si>
  <si>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</si>
  <si>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</si>
  <si>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</si>
  <si>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</si>
  <si>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</si>
  <si>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</si>
  <si>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</si>
  <si>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</si>
  <si>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</si>
  <si>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</si>
  <si>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</si>
  <si>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</si>
  <si>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</si>
  <si>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</si>
  <si>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</si>
  <si>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</si>
  <si>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</si>
  <si>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</si>
  <si>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</si>
  <si>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</si>
  <si>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</si>
  <si>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</si>
  <si>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</si>
  <si>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</si>
  <si>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</si>
  <si>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</si>
  <si>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</si>
  <si>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</si>
  <si>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</si>
  <si>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</si>
  <si>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</si>
  <si>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</si>
  <si>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</si>
  <si>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</si>
  <si>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</si>
  <si>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</si>
  <si>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</si>
  <si>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</si>
  <si>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</si>
  <si>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</si>
  <si>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</si>
  <si>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</si>
  <si>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</si>
  <si>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</si>
  <si>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</si>
  <si>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</si>
  <si>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</si>
  <si>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</si>
  <si>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</si>
  <si>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</si>
  <si>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</si>
  <si>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</si>
  <si>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</si>
  <si>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</si>
  <si>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</si>
  <si>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</si>
  <si>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</si>
  <si>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</si>
  <si>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</si>
  <si>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</si>
  <si>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</si>
  <si>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</si>
  <si>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</si>
  <si>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</si>
  <si>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</si>
  <si>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</si>
  <si>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</si>
  <si>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</si>
  <si>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</si>
  <si>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</si>
  <si>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</si>
  <si>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</si>
  <si>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</si>
  <si>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</si>
  <si>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</si>
  <si>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</si>
  <si>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</si>
  <si>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</si>
  <si>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</si>
  <si>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</si>
  <si>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</si>
  <si>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</si>
  <si>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</si>
  <si>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</si>
  <si>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</si>
  <si>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</si>
  <si>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</si>
  <si>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</si>
  <si>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</si>
  <si>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</si>
  <si>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</si>
  <si>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</si>
  <si>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</si>
  <si>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</si>
  <si>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</si>
  <si>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</si>
  <si>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</si>
  <si>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</si>
  <si>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</si>
  <si>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</si>
  <si>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</si>
  <si>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</si>
  <si>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</si>
  <si>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</si>
  <si>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</si>
  <si>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</si>
  <si>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</si>
  <si>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</si>
  <si>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</si>
  <si>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</si>
  <si>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</si>
  <si>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</si>
  <si>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</si>
  <si>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</si>
  <si>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</si>
  <si>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</si>
  <si>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</si>
  <si>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</si>
  <si>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</si>
  <si>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</si>
  <si>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</si>
  <si>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</si>
  <si>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</si>
  <si>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</si>
  <si>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</si>
  <si>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</si>
  <si>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</si>
  <si>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</si>
  <si>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</si>
  <si>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</si>
  <si>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</si>
  <si>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</si>
  <si>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</si>
  <si>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</si>
  <si>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</si>
  <si>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</si>
  <si>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</si>
  <si>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</si>
  <si>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</si>
  <si>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</si>
  <si>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</si>
  <si>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</si>
  <si>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</si>
  <si>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</si>
  <si>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</si>
  <si>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</si>
  <si>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</si>
  <si>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</si>
  <si>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</si>
  <si>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</si>
  <si>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</si>
  <si>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</si>
  <si>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</si>
  <si>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</si>
  <si>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</si>
  <si>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</si>
  <si>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</si>
  <si>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</si>
  <si>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</si>
  <si>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</si>
  <si>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</si>
  <si>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</si>
  <si>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</si>
  <si>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</si>
  <si>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</si>
  <si>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</si>
  <si>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</si>
  <si>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</si>
  <si>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</si>
  <si>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</si>
  <si>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</si>
  <si>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</si>
  <si>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</si>
  <si>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</si>
  <si>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</si>
  <si>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</si>
  <si>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</si>
  <si>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</si>
  <si>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</si>
  <si>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</si>
  <si>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</si>
  <si>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</si>
  <si>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</si>
  <si>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</si>
  <si>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</si>
  <si>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</si>
  <si>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</si>
  <si>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</si>
  <si>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</si>
  <si>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</si>
  <si>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</si>
  <si>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</si>
  <si>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</si>
  <si>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</si>
  <si>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</si>
  <si>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</si>
  <si>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</si>
  <si>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</si>
  <si>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</si>
  <si>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</si>
  <si>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</si>
  <si>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</si>
  <si>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</si>
  <si>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</si>
  <si>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</si>
  <si>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</si>
  <si>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</si>
  <si>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</si>
  <si>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</si>
  <si>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</si>
  <si>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</si>
  <si>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</si>
  <si>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</si>
  <si>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</si>
  <si>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</si>
  <si>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</si>
  <si>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</si>
  <si>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</si>
  <si>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</si>
  <si>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</si>
  <si>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</si>
  <si>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</si>
  <si>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</si>
  <si>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</si>
  <si>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</si>
  <si>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</si>
  <si>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</si>
  <si>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</si>
  <si>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</si>
  <si>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</si>
  <si>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</si>
  <si>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</si>
  <si>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</si>
  <si>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</si>
  <si>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</si>
  <si>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</si>
  <si>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</si>
  <si>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</si>
  <si>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</si>
  <si>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</si>
  <si>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</si>
  <si>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</si>
  <si>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</si>
  <si>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</si>
  <si>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</si>
  <si>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</si>
  <si>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</si>
  <si>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</si>
  <si>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</si>
  <si>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</si>
  <si>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</si>
  <si>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</si>
  <si>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</si>
  <si>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</si>
  <si>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</si>
  <si>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</si>
  <si>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</si>
  <si>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</si>
  <si>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</si>
  <si>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</si>
  <si>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</si>
  <si>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</si>
  <si>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</si>
  <si>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</si>
  <si>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</si>
  <si>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</si>
  <si>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</si>
  <si>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</si>
  <si>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</si>
  <si>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</si>
  <si>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</si>
  <si>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</si>
  <si>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</si>
  <si>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</si>
  <si>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</si>
  <si>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</si>
  <si>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</si>
  <si>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</si>
  <si>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</si>
  <si>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</si>
  <si>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</si>
  <si>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</si>
  <si>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</si>
  <si>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</si>
  <si>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</si>
  <si>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</si>
  <si>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</si>
  <si>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</si>
  <si>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</si>
  <si>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</si>
  <si>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</si>
  <si>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</si>
  <si>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</si>
  <si>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</si>
  <si>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</si>
  <si>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</si>
  <si>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</si>
  <si>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</si>
  <si>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</si>
  <si>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</si>
  <si>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</si>
  <si>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</si>
  <si>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</si>
  <si>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</si>
  <si>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</si>
  <si>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</si>
  <si>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</si>
  <si>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</si>
  <si>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</si>
  <si>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</si>
  <si>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</si>
  <si>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</si>
  <si>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</si>
  <si>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</si>
  <si>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</si>
  <si>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</si>
  <si>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</si>
  <si>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</si>
  <si>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</si>
  <si>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</si>
  <si>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</si>
  <si>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</si>
  <si>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</si>
  <si>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</si>
  <si>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</si>
  <si>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</si>
  <si>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</si>
  <si>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</si>
  <si>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</si>
  <si>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</si>
  <si>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</si>
  <si>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</si>
  <si>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</si>
  <si>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</si>
  <si>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</si>
  <si>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</si>
  <si>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</si>
  <si>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</si>
  <si>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</si>
  <si>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</si>
  <si>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</si>
  <si>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</si>
  <si>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</si>
  <si>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</si>
  <si>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</si>
  <si>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</si>
  <si>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</si>
  <si>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</si>
  <si>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</si>
  <si>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</si>
  <si>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</si>
  <si>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</si>
  <si>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</si>
  <si>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</si>
  <si>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</si>
  <si>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</si>
  <si>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</si>
  <si>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</si>
  <si>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</si>
  <si>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</si>
  <si>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</si>
  <si>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</si>
  <si>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</si>
  <si>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</si>
  <si>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</si>
  <si>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</si>
  <si>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</si>
  <si>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</si>
  <si>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</si>
  <si>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</si>
  <si>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</si>
  <si>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</si>
  <si>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</si>
  <si>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</si>
  <si>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</si>
  <si>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</si>
  <si>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</si>
  <si>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</si>
  <si>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</si>
  <si>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</si>
  <si>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</si>
  <si>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</si>
  <si>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</si>
  <si>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</si>
  <si>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</si>
  <si>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</si>
  <si>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</si>
  <si>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</si>
  <si>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</si>
  <si>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</si>
  <si>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</si>
  <si>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</si>
  <si>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</si>
  <si>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</si>
  <si>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</si>
  <si>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</si>
  <si>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</si>
  <si>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</si>
  <si>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</si>
  <si>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</si>
  <si>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</si>
  <si>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</si>
  <si>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</si>
  <si>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</si>
  <si>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</si>
  <si>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</si>
  <si>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</si>
  <si>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</si>
  <si>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</si>
  <si>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</si>
  <si>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</si>
  <si>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</si>
  <si>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</si>
  <si>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</si>
  <si>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</si>
  <si>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</si>
  <si>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</si>
  <si>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</si>
  <si>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</si>
  <si>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</si>
  <si>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</si>
  <si>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</si>
  <si>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</si>
  <si>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</si>
  <si>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</si>
  <si>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</si>
  <si>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</si>
  <si>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</si>
  <si>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</si>
  <si>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</si>
  <si>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</si>
  <si>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</si>
  <si>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</si>
  <si>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</si>
  <si>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</si>
  <si>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</si>
  <si>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</si>
  <si>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</si>
  <si>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</si>
  <si>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</si>
  <si>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</si>
  <si>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</si>
  <si>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</si>
  <si>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</si>
  <si>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</si>
  <si>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</si>
  <si>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</si>
  <si>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</si>
  <si>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</si>
  <si>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</si>
  <si>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</si>
  <si>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</si>
  <si>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</si>
  <si>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</si>
  <si>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</si>
  <si>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</si>
  <si>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</si>
  <si>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</si>
  <si>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</si>
  <si>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</si>
  <si>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</si>
  <si>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</si>
  <si>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</si>
  <si>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</si>
  <si>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</si>
  <si>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</si>
  <si>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</si>
  <si>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</si>
  <si>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</si>
  <si>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</si>
  <si>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</si>
  <si>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</si>
  <si>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</si>
  <si>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</si>
  <si>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</si>
  <si>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</si>
  <si>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</si>
  <si>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</si>
  <si>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</si>
  <si>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</si>
  <si>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</si>
  <si>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</si>
  <si>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</si>
  <si>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</si>
  <si>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</si>
  <si>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</si>
  <si>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</si>
  <si>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</si>
  <si>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</si>
  <si>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</si>
  <si>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</si>
  <si>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</si>
  <si>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</si>
  <si>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</si>
  <si>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</si>
  <si>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</si>
  <si>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</si>
  <si>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</si>
  <si>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</si>
  <si>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</si>
  <si>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</si>
  <si>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</si>
  <si>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</si>
  <si>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</si>
  <si>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</si>
  <si>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</si>
  <si>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</si>
  <si>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</si>
  <si>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</si>
  <si>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</si>
  <si>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</si>
  <si>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</si>
  <si>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</si>
  <si>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</si>
  <si>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</si>
  <si>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</si>
  <si>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</si>
  <si>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</si>
  <si>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</si>
  <si>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</si>
  <si>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</si>
  <si>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</si>
  <si>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</si>
  <si>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</si>
  <si>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</si>
  <si>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</si>
  <si>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</si>
  <si>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</si>
  <si>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</si>
  <si>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</si>
  <si>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</si>
  <si>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</si>
  <si>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</si>
  <si>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</si>
  <si>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</si>
  <si>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</si>
  <si>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</si>
  <si>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</si>
  <si>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</si>
  <si>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</si>
  <si>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</si>
  <si>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</si>
  <si>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</si>
  <si>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</si>
  <si>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</si>
  <si>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</si>
  <si>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</si>
  <si>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</si>
  <si>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</si>
  <si>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</si>
  <si>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</si>
  <si>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</si>
  <si>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</si>
  <si>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</si>
  <si>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</si>
  <si>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</si>
  <si>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</si>
  <si>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</si>
  <si>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</si>
  <si>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</si>
  <si>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</si>
  <si>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</si>
  <si>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</si>
  <si>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</si>
  <si>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</si>
  <si>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</si>
  <si>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</si>
  <si>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</si>
  <si>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</si>
  <si>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</si>
  <si>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</si>
  <si>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</si>
  <si>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</si>
  <si>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</si>
  <si>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</si>
  <si>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</si>
  <si>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</si>
  <si>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</si>
  <si>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</si>
  <si>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</si>
  <si>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</si>
  <si>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</si>
  <si>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</si>
  <si>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</si>
  <si>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</si>
  <si>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</si>
  <si>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</si>
  <si>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</si>
  <si>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</si>
  <si>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</si>
  <si>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</si>
  <si>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</si>
  <si>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</si>
  <si>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</si>
  <si>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</si>
  <si>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</si>
  <si>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</si>
  <si>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</si>
  <si>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</si>
  <si>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</si>
  <si>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</si>
  <si>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</si>
  <si>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</si>
  <si>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</si>
  <si>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</si>
  <si>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</si>
  <si>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</si>
  <si>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</si>
  <si>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</si>
  <si>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</si>
  <si>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</si>
  <si>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</si>
  <si>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</si>
  <si>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</si>
  <si>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</si>
  <si>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</si>
  <si>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</si>
  <si>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</si>
  <si>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</si>
  <si>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</si>
  <si>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</si>
  <si>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</si>
  <si>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</si>
  <si>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</si>
  <si>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</si>
  <si>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</si>
  <si>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</si>
  <si>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</si>
  <si>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</si>
  <si>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</si>
  <si>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</si>
  <si>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</si>
  <si>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</si>
  <si>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</si>
  <si>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</si>
  <si>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</si>
  <si>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</si>
  <si>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</si>
  <si>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</si>
  <si>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</si>
  <si>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</si>
  <si>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</si>
  <si>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</si>
  <si>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</si>
  <si>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</si>
  <si>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</si>
  <si>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</si>
  <si>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</si>
  <si>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</si>
  <si>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</si>
  <si>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</si>
  <si>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</si>
  <si>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</si>
  <si>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</si>
  <si>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</si>
  <si>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</si>
  <si>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</si>
  <si>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</si>
  <si>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</si>
  <si>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</si>
  <si>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</si>
  <si>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</si>
  <si>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</si>
  <si>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</si>
  <si>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</si>
  <si>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</si>
  <si>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</si>
  <si>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</si>
  <si>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</si>
  <si>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</si>
  <si>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</si>
  <si>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</si>
  <si>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</si>
  <si>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</si>
  <si>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</si>
  <si>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</si>
  <si>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</si>
  <si>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</si>
  <si>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</si>
  <si>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</si>
  <si>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</si>
  <si>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</si>
  <si>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</si>
  <si>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</si>
  <si>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</si>
  <si>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</si>
  <si>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</si>
  <si>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</si>
  <si>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</si>
  <si>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</si>
  <si>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</si>
  <si>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</si>
  <si>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</si>
  <si>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</si>
  <si>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</si>
  <si>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</si>
  <si>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</si>
  <si>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</si>
  <si>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</si>
  <si>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</si>
  <si>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</si>
  <si>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</si>
  <si>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</si>
  <si>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</si>
  <si>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</si>
  <si>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</si>
  <si>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</si>
  <si>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</si>
  <si>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</si>
  <si>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</si>
  <si>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</si>
  <si>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</si>
  <si>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</si>
  <si>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</si>
  <si>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</si>
  <si>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</si>
  <si>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</si>
  <si>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</si>
  <si>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</si>
  <si>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</si>
  <si>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</si>
  <si>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</si>
  <si>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</si>
  <si>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</si>
  <si>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</si>
  <si>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</si>
  <si>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</si>
  <si>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</si>
  <si>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</si>
  <si>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</si>
  <si>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</si>
  <si>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</si>
  <si>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</si>
  <si>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</si>
  <si>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</si>
  <si>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</si>
  <si>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</si>
  <si>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</si>
  <si>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</si>
  <si>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</si>
  <si>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</si>
  <si>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</si>
  <si>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</si>
  <si>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</si>
  <si>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</si>
  <si>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</si>
  <si>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</si>
  <si>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</si>
  <si>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</si>
  <si>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</si>
  <si>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</si>
  <si>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</si>
  <si>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</si>
  <si>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</si>
  <si>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</si>
  <si>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</si>
  <si>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</si>
  <si>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</si>
  <si>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</si>
  <si>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</si>
  <si>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</si>
  <si>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</si>
  <si>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</si>
  <si>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</si>
  <si>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</si>
  <si>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</si>
  <si>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</si>
  <si>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</si>
  <si>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</si>
  <si>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</si>
  <si>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</si>
  <si>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</si>
  <si>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</si>
  <si>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</si>
  <si>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</si>
  <si>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</si>
  <si>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</si>
  <si>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</si>
  <si>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</si>
  <si>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</si>
  <si>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</si>
  <si>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</si>
  <si>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</si>
  <si>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</si>
  <si>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</si>
  <si>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</si>
  <si>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</si>
  <si>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</si>
  <si>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</si>
  <si>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</si>
  <si>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</si>
  <si>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</si>
  <si>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</si>
  <si>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</si>
  <si>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</si>
  <si>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</si>
  <si>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</si>
  <si>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</si>
  <si>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</si>
  <si>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</si>
  <si>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</si>
  <si>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</si>
  <si>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</si>
  <si>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</si>
  <si>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</si>
  <si>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</si>
  <si>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</si>
  <si>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</si>
  <si>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</si>
  <si>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</si>
  <si>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</si>
  <si>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</si>
  <si>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</si>
  <si>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</si>
  <si>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</si>
  <si>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</si>
  <si>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</si>
  <si>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</si>
  <si>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</si>
  <si>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</si>
  <si>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</si>
  <si>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</si>
  <si>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</si>
  <si>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</si>
  <si>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</si>
  <si>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</si>
  <si>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</si>
  <si>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</si>
  <si>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</si>
  <si>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</si>
  <si>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</si>
  <si>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</si>
  <si>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</si>
  <si>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</si>
  <si>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</si>
  <si>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</si>
  <si>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</si>
  <si>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</si>
  <si>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</si>
  <si>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</si>
  <si>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</si>
  <si>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</si>
  <si>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</si>
  <si>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</si>
  <si>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</si>
  <si>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</si>
  <si>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</si>
  <si>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</si>
  <si>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</si>
  <si>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</si>
  <si>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</si>
  <si>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</si>
  <si>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</si>
  <si>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</si>
  <si>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</si>
  <si>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</si>
  <si>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</si>
  <si>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</si>
  <si>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</si>
  <si>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</si>
  <si>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</si>
  <si>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</si>
  <si>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</si>
  <si>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</si>
  <si>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</si>
  <si>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</si>
  <si>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</si>
  <si>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</si>
  <si>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</si>
  <si>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</si>
  <si>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</si>
  <si>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</si>
  <si>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</si>
  <si>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</si>
  <si>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</si>
  <si>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</si>
  <si>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</si>
  <si>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</si>
  <si>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</si>
  <si>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</si>
  <si>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</si>
  <si>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</si>
  <si>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</si>
  <si>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</si>
  <si>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</si>
  <si>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</si>
  <si>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</si>
  <si>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</si>
  <si>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</si>
  <si>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</si>
  <si>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</si>
  <si>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</si>
  <si>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</si>
  <si>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</si>
  <si>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</si>
  <si>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</si>
  <si>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</si>
  <si>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</si>
  <si>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</si>
  <si>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</si>
  <si>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</si>
  <si>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</si>
  <si>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</si>
  <si>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</si>
  <si>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</si>
  <si>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</si>
  <si>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</si>
  <si>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</si>
  <si>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</si>
  <si>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</si>
  <si>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</si>
  <si>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</si>
  <si>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</si>
  <si>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</si>
  <si>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</si>
  <si>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</si>
  <si>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</si>
  <si>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</si>
  <si>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</si>
  <si>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</si>
  <si>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</si>
  <si>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</si>
  <si>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</si>
  <si>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</si>
  <si>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</si>
  <si>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</si>
  <si>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</si>
  <si>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</si>
  <si>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</si>
  <si>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</si>
  <si>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</si>
  <si>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</si>
  <si>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</si>
  <si>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</si>
  <si>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</si>
  <si>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</si>
  <si>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</si>
  <si>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</si>
  <si>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</si>
  <si>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</si>
  <si>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</si>
  <si>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</si>
  <si>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</si>
  <si>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</si>
  <si>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</si>
  <si>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</si>
  <si>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</si>
  <si>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</si>
  <si>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</si>
  <si>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</si>
  <si>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</si>
  <si>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</si>
  <si>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</si>
  <si>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</si>
  <si>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</si>
  <si>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</si>
  <si>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</si>
  <si>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</si>
  <si>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</si>
  <si>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</si>
  <si>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</si>
  <si>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</si>
  <si>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</si>
  <si>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</si>
  <si>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</si>
  <si>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</si>
  <si>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</si>
  <si>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</si>
  <si>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</si>
  <si>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</si>
  <si>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</si>
  <si>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</si>
  <si>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</si>
  <si>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</si>
  <si>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</si>
  <si>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</si>
  <si>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</si>
  <si>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</si>
  <si>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</si>
  <si>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</si>
  <si>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</si>
  <si>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</si>
  <si>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</si>
  <si>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</si>
  <si>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</si>
  <si>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</si>
  <si>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</si>
  <si>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</si>
  <si>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</si>
  <si>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</si>
  <si>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</si>
  <si>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</si>
  <si>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</si>
  <si>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</si>
  <si>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</si>
  <si>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</si>
  <si>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</si>
  <si>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</si>
  <si>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</si>
  <si>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</si>
  <si>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</si>
  <si>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</si>
  <si>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</si>
  <si>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</si>
  <si>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</si>
  <si>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</si>
  <si>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</si>
  <si>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</si>
  <si>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</si>
  <si>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</si>
  <si>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</si>
  <si>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</si>
  <si>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</si>
  <si>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</si>
  <si>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</si>
  <si>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</si>
  <si>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</si>
  <si>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</si>
  <si>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</si>
  <si>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</si>
  <si>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</si>
  <si>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</si>
  <si>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</si>
  <si>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</si>
  <si>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</si>
  <si>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</si>
  <si>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</si>
  <si>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</si>
  <si>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</si>
  <si>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</si>
  <si>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</si>
  <si>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</si>
  <si>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</si>
  <si>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</si>
  <si>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</si>
  <si>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</si>
  <si>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</si>
  <si>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</si>
  <si>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</si>
  <si>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</si>
  <si>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</si>
  <si>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</si>
  <si>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</si>
  <si>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</si>
  <si>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</si>
  <si>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</si>
  <si>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</si>
  <si>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</si>
  <si>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</si>
  <si>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</si>
  <si>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</si>
  <si>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</si>
  <si>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</si>
  <si>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</si>
  <si>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</si>
  <si>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</si>
  <si>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</si>
  <si>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</si>
  <si>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</si>
  <si>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</si>
  <si>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</si>
  <si>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</si>
  <si>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</si>
  <si>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</si>
  <si>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</si>
  <si>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</si>
  <si>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</si>
  <si>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</si>
  <si>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</si>
  <si>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</si>
  <si>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</si>
  <si>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</si>
  <si>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</si>
  <si>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</si>
  <si>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</si>
  <si>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</si>
  <si>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</si>
  <si>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</si>
  <si>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</si>
  <si>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</si>
  <si>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</si>
  <si>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</si>
  <si>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</si>
  <si>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</si>
  <si>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</si>
  <si>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</si>
  <si>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</si>
  <si>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</si>
  <si>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</si>
  <si>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</si>
  <si>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</si>
  <si>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</si>
  <si>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</si>
  <si>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</si>
  <si>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</si>
  <si>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</si>
  <si>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</si>
  <si>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</si>
  <si>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</si>
  <si>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</si>
  <si>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</si>
  <si>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</si>
  <si>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</si>
  <si>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</si>
  <si>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</si>
  <si>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</si>
  <si>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</si>
  <si>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</si>
  <si>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</si>
  <si>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</si>
  <si>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</si>
  <si>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</si>
  <si>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</si>
  <si>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</si>
  <si>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</si>
  <si>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</si>
  <si>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</si>
  <si>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</si>
  <si>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</si>
  <si>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</si>
  <si>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</si>
  <si>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</si>
  <si>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</si>
  <si>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</si>
  <si>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</si>
  <si>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</si>
  <si>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</si>
  <si>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</si>
  <si>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</si>
  <si>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</si>
  <si>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</si>
  <si>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</si>
  <si>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</si>
  <si>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</si>
  <si>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</si>
  <si>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</si>
  <si>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</si>
  <si>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</si>
  <si>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</si>
  <si>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</si>
  <si>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</si>
  <si>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</si>
  <si>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</si>
  <si>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</si>
  <si>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</si>
  <si>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</si>
  <si>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</si>
  <si>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</si>
  <si>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</si>
  <si>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</si>
  <si>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</si>
  <si>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</si>
  <si>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</si>
  <si>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</si>
  <si>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</si>
  <si>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</si>
  <si>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</si>
  <si>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</si>
  <si>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</si>
  <si>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</si>
  <si>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</si>
  <si>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</si>
  <si>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</si>
  <si>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</si>
  <si>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</si>
  <si>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</si>
  <si>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</si>
  <si>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</si>
  <si>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</si>
  <si>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</si>
  <si>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</si>
  <si>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</si>
  <si>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</si>
  <si>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</si>
  <si>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</si>
  <si>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</si>
  <si>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</si>
  <si>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</si>
  <si>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</si>
  <si>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</si>
  <si>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</si>
  <si>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</si>
  <si>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</si>
  <si>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</si>
  <si>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</si>
  <si>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</si>
  <si>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</si>
  <si>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</si>
  <si>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</si>
  <si>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</si>
  <si>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</si>
  <si>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</si>
  <si>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</si>
  <si>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</si>
  <si>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</si>
  <si>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</si>
  <si>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</si>
  <si>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</si>
  <si>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</si>
  <si>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</si>
  <si>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</si>
  <si>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</si>
  <si>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</si>
  <si>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</si>
  <si>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</si>
  <si>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</si>
  <si>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</si>
  <si>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</si>
  <si>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</si>
  <si>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</si>
  <si>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</si>
  <si>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</si>
  <si>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</si>
  <si>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</si>
  <si>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</si>
  <si>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</si>
  <si>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</si>
  <si>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</si>
  <si>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</si>
  <si>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</si>
  <si>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</si>
  <si>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</si>
  <si>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</si>
  <si>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</si>
  <si>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</si>
  <si>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</si>
  <si>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</si>
  <si>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</si>
  <si>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</si>
  <si>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</si>
  <si>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</si>
  <si>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</si>
  <si>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</si>
  <si>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</si>
  <si>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</si>
  <si>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</si>
  <si>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</si>
  <si>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</si>
  <si>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</si>
  <si>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</si>
  <si>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</si>
  <si>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</si>
  <si>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</si>
  <si>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</si>
  <si>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</si>
  <si>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</si>
  <si>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</si>
  <si>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</si>
  <si>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</si>
  <si>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</si>
  <si>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</si>
  <si>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</si>
  <si>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</si>
  <si>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</si>
  <si>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</si>
  <si>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</si>
  <si>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</si>
  <si>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</si>
  <si>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</si>
  <si>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</si>
  <si>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</si>
  <si>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</si>
  <si>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</si>
  <si>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</si>
  <si>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</si>
  <si>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</si>
  <si>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</si>
  <si>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</si>
  <si>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</si>
  <si>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</si>
  <si>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</si>
  <si>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</si>
  <si>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</si>
  <si>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</si>
  <si>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</si>
  <si>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</si>
  <si>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</si>
  <si>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</si>
  <si>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</si>
  <si>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</si>
  <si>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</si>
  <si>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</si>
  <si>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</si>
  <si>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</si>
  <si>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</si>
  <si>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</si>
  <si>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</si>
  <si>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</si>
  <si>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</si>
  <si>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</si>
  <si>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</si>
  <si>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</si>
  <si>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</si>
  <si>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</si>
  <si>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</si>
  <si>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</si>
  <si>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</si>
  <si>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</si>
  <si>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</si>
  <si>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</si>
  <si>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</si>
  <si>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</si>
  <si>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</si>
  <si>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</si>
  <si>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</si>
  <si>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</si>
  <si>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</si>
  <si>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</si>
  <si>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</si>
  <si>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</si>
  <si>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</si>
  <si>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</si>
  <si>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</si>
  <si>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</si>
  <si>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</si>
  <si>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</si>
  <si>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</si>
  <si>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</si>
  <si>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</si>
  <si>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</si>
  <si>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</si>
  <si>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</si>
  <si>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</si>
  <si>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</si>
  <si>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</si>
  <si>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</si>
  <si>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</si>
  <si>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</si>
  <si>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</si>
  <si>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</si>
  <si>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</si>
  <si>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</si>
  <si>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</si>
  <si>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</si>
  <si>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</si>
  <si>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</si>
  <si>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</si>
  <si>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</si>
  <si>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</si>
  <si>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</si>
  <si>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</si>
  <si>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</si>
  <si>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</si>
  <si>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</si>
  <si>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</si>
  <si>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</si>
  <si>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</si>
  <si>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</si>
  <si>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</si>
  <si>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</si>
  <si>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</si>
  <si>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</si>
  <si>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</si>
  <si>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</si>
  <si>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</si>
  <si>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</si>
  <si>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</si>
  <si>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</si>
  <si>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</si>
  <si>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</si>
  <si>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</si>
  <si>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</si>
  <si>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</si>
  <si>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</si>
  <si>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</si>
  <si>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</si>
  <si>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</si>
  <si>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</si>
  <si>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</si>
  <si>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</si>
  <si>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</si>
  <si>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</si>
  <si>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</si>
  <si>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</si>
  <si>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</si>
  <si>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</si>
  <si>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</si>
  <si>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</si>
  <si>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</si>
  <si>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</si>
  <si>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</si>
  <si>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</si>
  <si>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</si>
  <si>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</si>
  <si>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</si>
  <si>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</si>
  <si>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</si>
  <si>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</si>
  <si>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</si>
  <si>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</si>
  <si>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</si>
  <si>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</si>
  <si>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</si>
  <si>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</si>
  <si>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</si>
  <si>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</si>
  <si>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</si>
  <si>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</si>
  <si>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</si>
  <si>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</si>
  <si>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</si>
  <si>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</si>
  <si>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</si>
  <si>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</si>
  <si>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</si>
  <si>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</si>
  <si>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</si>
  <si>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</si>
  <si>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</si>
  <si>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</si>
  <si>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</si>
  <si>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</si>
  <si>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</si>
  <si>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</si>
  <si>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</si>
  <si>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</si>
  <si>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</si>
  <si>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</si>
  <si>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</si>
  <si>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</si>
  <si>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</si>
  <si>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</si>
  <si>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</si>
  <si>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</si>
  <si>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</si>
  <si>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</si>
  <si>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</si>
  <si>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</si>
  <si>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</si>
  <si>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</si>
  <si>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</si>
  <si>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</si>
  <si>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</si>
  <si>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</si>
  <si>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</si>
  <si>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</si>
  <si>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</si>
  <si>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</si>
  <si>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</si>
  <si>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</si>
  <si>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</si>
  <si>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</si>
  <si>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</si>
  <si>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</si>
  <si>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</si>
  <si>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</si>
  <si>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</si>
  <si>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</si>
  <si>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</si>
  <si>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</si>
  <si>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</si>
  <si>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</si>
  <si>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</si>
  <si>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</si>
  <si>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</si>
  <si>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</si>
  <si>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</si>
  <si>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</si>
  <si>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</si>
  <si>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</si>
  <si>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</si>
  <si>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</si>
  <si>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</si>
  <si>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</si>
  <si>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</si>
  <si>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</si>
  <si>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</si>
  <si>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</si>
  <si>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</si>
  <si>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</si>
  <si>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</si>
  <si>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</si>
  <si>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</si>
  <si>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</si>
  <si>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</si>
  <si>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</si>
  <si>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</si>
  <si>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</si>
  <si>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</si>
  <si>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</si>
  <si>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</si>
  <si>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</si>
  <si>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</si>
  <si>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</si>
  <si>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</si>
  <si>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</si>
  <si>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</si>
  <si>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</si>
  <si>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</si>
  <si>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</si>
  <si>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</si>
  <si>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</si>
  <si>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</si>
  <si>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</si>
  <si>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</si>
  <si>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</si>
  <si>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</si>
  <si>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</si>
  <si>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</si>
  <si>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</si>
  <si>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</si>
  <si>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</si>
  <si>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</si>
  <si>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</si>
  <si>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</si>
  <si>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</si>
  <si>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</si>
  <si>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</si>
  <si>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</si>
  <si>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</si>
  <si>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</si>
  <si>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</si>
  <si>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</si>
  <si>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</si>
  <si>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</si>
  <si>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</si>
  <si>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</si>
  <si>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</si>
  <si>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</si>
  <si>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</si>
  <si>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</si>
  <si>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</si>
  <si>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</si>
  <si>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</si>
  <si>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</si>
  <si>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</si>
  <si>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</si>
  <si>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</si>
  <si>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</si>
  <si>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</si>
  <si>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</si>
  <si>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</si>
  <si>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</si>
  <si>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</si>
  <si>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</si>
  <si>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</si>
  <si>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</si>
  <si>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</si>
  <si>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</si>
  <si>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</si>
  <si>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</si>
  <si>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</si>
  <si>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</si>
  <si>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</si>
  <si>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</si>
  <si>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</si>
  <si>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</si>
  <si>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</si>
  <si>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</si>
  <si>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</si>
  <si>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</si>
  <si>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</si>
  <si>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</si>
  <si>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</si>
  <si>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</si>
  <si>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</si>
  <si>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</si>
  <si>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</si>
  <si>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</si>
  <si>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</si>
  <si>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</si>
  <si>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</si>
  <si>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</si>
  <si>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</si>
  <si>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</si>
  <si>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</si>
  <si>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</si>
  <si>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</si>
  <si>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</si>
  <si>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</si>
  <si>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</si>
  <si>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</si>
  <si>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</si>
  <si>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</si>
  <si>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</si>
  <si>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</si>
  <si>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</si>
  <si>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</si>
  <si>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</si>
  <si>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</si>
  <si>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</si>
  <si>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</si>
  <si>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</si>
  <si>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</si>
  <si>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</si>
  <si>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</si>
  <si>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</si>
  <si>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</si>
  <si>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</si>
  <si>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</si>
  <si>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</si>
  <si>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</si>
  <si>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</si>
  <si>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</si>
  <si>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</si>
  <si>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</si>
  <si>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</si>
  <si>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</si>
  <si>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</si>
  <si>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</si>
  <si>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</si>
  <si>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</si>
  <si>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</si>
  <si>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</si>
  <si>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</si>
  <si>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</si>
  <si>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</si>
  <si>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</si>
  <si>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</si>
  <si>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</si>
  <si>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</si>
  <si>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</si>
  <si>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</si>
  <si>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</si>
  <si>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</si>
  <si>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</si>
  <si>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</si>
  <si>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</si>
  <si>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</si>
  <si>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</si>
  <si>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</si>
  <si>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</si>
  <si>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</si>
  <si>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</si>
  <si>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</si>
  <si>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</si>
  <si>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</si>
  <si>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</si>
  <si>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</si>
  <si>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</si>
  <si>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</si>
  <si>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</si>
  <si>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</si>
  <si>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</si>
  <si>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</si>
  <si>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</si>
  <si>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</si>
  <si>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</si>
  <si>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</si>
  <si>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</si>
  <si>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</si>
  <si>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</si>
  <si>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</si>
  <si>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</si>
  <si>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</si>
  <si>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</si>
  <si>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</si>
  <si>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</si>
  <si>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</si>
  <si>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</si>
  <si>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</si>
  <si>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</si>
  <si>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</si>
  <si>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</si>
  <si>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</si>
  <si>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</si>
  <si>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</si>
  <si>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</si>
  <si>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</si>
  <si>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</si>
  <si>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</si>
  <si>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</si>
  <si>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</si>
  <si>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</si>
  <si>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</si>
  <si>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</si>
  <si>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</si>
  <si>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</si>
  <si>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</si>
  <si>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</si>
  <si>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</si>
  <si>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</si>
  <si>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</si>
  <si>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</si>
  <si>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</si>
  <si>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</si>
  <si>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</si>
  <si>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</si>
  <si>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</si>
  <si>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</si>
  <si>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</si>
  <si>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</si>
  <si>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</si>
  <si>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</si>
  <si>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</si>
  <si>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</si>
  <si>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</si>
  <si>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</si>
  <si>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</si>
  <si>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</si>
  <si>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</si>
  <si>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</si>
  <si>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</si>
  <si>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</si>
  <si>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</si>
  <si>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</si>
  <si>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</si>
  <si>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</si>
  <si>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</si>
  <si>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</si>
  <si>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</si>
  <si>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</si>
  <si>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</si>
  <si>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</si>
  <si>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</si>
  <si>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</si>
  <si>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</si>
  <si>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</si>
  <si>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</si>
  <si>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</si>
  <si>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</si>
  <si>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</si>
  <si>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</si>
  <si>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</si>
  <si>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</si>
  <si>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</si>
  <si>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</si>
  <si>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</si>
  <si>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</si>
  <si>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</si>
  <si>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</si>
  <si>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</si>
  <si>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</si>
  <si>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</si>
  <si>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</si>
  <si>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</si>
  <si>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</si>
  <si>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</si>
  <si>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</si>
  <si>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</si>
  <si>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</si>
  <si>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</si>
  <si>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</si>
  <si>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</si>
  <si>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</si>
  <si>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</si>
  <si>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</si>
  <si>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</si>
  <si>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</si>
  <si>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</si>
  <si>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</si>
  <si>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</si>
  <si>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</si>
  <si>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</si>
  <si>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</si>
  <si>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</si>
  <si>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</si>
  <si>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</si>
  <si>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</si>
  <si>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</si>
  <si>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</si>
  <si>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</si>
  <si>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</si>
  <si>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</si>
  <si>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</si>
  <si>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</si>
  <si>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</si>
  <si>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</si>
  <si>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</si>
  <si>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</si>
  <si>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</si>
  <si>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</si>
  <si>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</si>
  <si>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</si>
  <si>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</si>
  <si>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</si>
  <si>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</si>
  <si>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</si>
  <si>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</si>
  <si>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</si>
  <si>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</si>
  <si>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</si>
  <si>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</si>
  <si>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</si>
  <si>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</si>
  <si>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</si>
  <si>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</si>
  <si>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</si>
  <si>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</si>
  <si>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</si>
  <si>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</si>
  <si>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</si>
  <si>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</si>
  <si>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</si>
  <si>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</si>
  <si>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</si>
  <si>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</si>
  <si>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</si>
  <si>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</si>
  <si>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</si>
  <si>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</si>
  <si>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</si>
  <si>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</si>
  <si>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</si>
  <si>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</si>
  <si>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</si>
  <si>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</si>
  <si>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</si>
  <si>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</si>
  <si>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</si>
  <si>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</si>
  <si>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</si>
  <si>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</si>
  <si>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</si>
  <si>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</si>
  <si>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</si>
  <si>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</si>
  <si>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</si>
  <si>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</si>
  <si>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</si>
  <si>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</si>
  <si>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</si>
  <si>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</si>
  <si>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</si>
  <si>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</si>
  <si>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</si>
  <si>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</si>
  <si>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</si>
  <si>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</si>
  <si>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</si>
  <si>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</si>
  <si>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</si>
  <si>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</si>
  <si>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</si>
  <si>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</si>
  <si>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</si>
  <si>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</si>
  <si>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</si>
  <si>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</si>
  <si>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</si>
  <si>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</si>
  <si>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</si>
  <si>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</si>
  <si>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</si>
  <si>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</si>
  <si>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</si>
  <si>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</si>
  <si>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</si>
  <si>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</si>
  <si>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</si>
  <si>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</si>
  <si>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</si>
  <si>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</si>
  <si>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</si>
  <si>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</si>
  <si>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</si>
  <si>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</si>
  <si>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</si>
  <si>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</si>
  <si>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</si>
  <si>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</si>
  <si>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</si>
  <si>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</si>
  <si>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</si>
  <si>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</si>
  <si>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</si>
  <si>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</si>
  <si>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</si>
  <si>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</si>
  <si>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</si>
  <si>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</si>
  <si>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</si>
  <si>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</si>
  <si>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</si>
  <si>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</si>
  <si>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</si>
  <si>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</si>
  <si>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</si>
  <si>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</si>
  <si>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</si>
  <si>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</si>
  <si>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</si>
  <si>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</si>
  <si>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</si>
  <si>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</si>
  <si>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</si>
  <si>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</si>
  <si>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</si>
  <si>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</si>
  <si>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</si>
  <si>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</si>
  <si>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</si>
  <si>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</si>
  <si>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</si>
  <si>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</si>
  <si>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</si>
  <si>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</si>
  <si>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</si>
  <si>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</si>
  <si>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</si>
  <si>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</si>
  <si>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</si>
  <si>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</si>
  <si>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</si>
  <si>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</si>
  <si>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</si>
  <si>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</si>
  <si>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</si>
  <si>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</si>
  <si>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</si>
  <si>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</si>
  <si>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</si>
  <si>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</si>
  <si>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</si>
  <si>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</si>
  <si>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</si>
  <si>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</si>
  <si>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</si>
  <si>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</si>
  <si>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</si>
  <si>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</si>
  <si>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</si>
  <si>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</si>
  <si>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</si>
  <si>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</si>
  <si>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</si>
  <si>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</si>
  <si>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</si>
  <si>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</si>
  <si>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</si>
  <si>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</si>
  <si>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</si>
  <si>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</si>
  <si>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</si>
  <si>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</si>
  <si>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</si>
  <si>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</si>
  <si>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</si>
  <si>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</si>
  <si>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</si>
  <si>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</si>
  <si>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</si>
  <si>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</si>
  <si>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</si>
  <si>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</si>
  <si>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</si>
  <si>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</si>
  <si>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</si>
  <si>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</si>
  <si>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</si>
  <si>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</si>
  <si>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</si>
  <si>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</si>
  <si>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</si>
  <si>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</si>
  <si>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</si>
  <si>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</si>
  <si>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</si>
  <si>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</si>
  <si>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</si>
  <si>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</si>
  <si>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</si>
  <si>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</si>
  <si>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</si>
  <si>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</si>
  <si>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</si>
  <si>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</si>
  <si>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</si>
  <si>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</si>
  <si>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</si>
  <si>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</si>
  <si>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</si>
  <si>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</si>
  <si>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</si>
  <si>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</si>
  <si>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</si>
  <si>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</si>
  <si>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</si>
  <si>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</si>
  <si>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</si>
  <si>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</si>
  <si>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</si>
  <si>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</si>
  <si>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</si>
  <si>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</si>
  <si>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</si>
  <si>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</si>
  <si>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</si>
  <si>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</si>
  <si>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</si>
  <si>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</si>
  <si>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</si>
  <si>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</si>
  <si>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</si>
  <si>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</si>
  <si>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</si>
  <si>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</si>
  <si>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</si>
  <si>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</si>
  <si>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</si>
  <si>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</si>
  <si>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</si>
  <si>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</si>
  <si>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</si>
  <si>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</si>
  <si>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</si>
  <si>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</si>
  <si>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</si>
  <si>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</si>
  <si>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</si>
  <si>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</si>
  <si>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</si>
  <si>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</si>
  <si>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</si>
  <si>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</si>
  <si>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</si>
  <si>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</si>
  <si>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</si>
  <si>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</si>
  <si>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</si>
  <si>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</si>
  <si>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</si>
  <si>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</si>
  <si>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</si>
  <si>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</si>
  <si>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</si>
  <si>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</si>
  <si>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</si>
  <si>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</si>
  <si>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</si>
  <si>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</si>
  <si>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</si>
  <si>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</si>
  <si>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</si>
  <si>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</si>
  <si>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</si>
  <si>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</si>
  <si>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</si>
  <si>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</si>
  <si>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</si>
  <si>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</si>
  <si>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</si>
  <si>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</si>
  <si>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</si>
  <si>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</si>
  <si>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</si>
  <si>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</si>
  <si>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</si>
  <si>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</si>
  <si>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</si>
  <si>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</si>
  <si>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</si>
  <si>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</si>
  <si>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</si>
  <si>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</si>
  <si>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</si>
  <si>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</si>
  <si>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</si>
  <si>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</si>
  <si>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</si>
  <si>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</si>
  <si>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</si>
  <si>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</si>
  <si>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</si>
  <si>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</si>
  <si>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</si>
  <si>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</si>
  <si>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</si>
  <si>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</si>
  <si>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</si>
  <si>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</si>
  <si>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</si>
  <si>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</si>
  <si>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</si>
  <si>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</si>
  <si>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</si>
  <si>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</si>
  <si>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</si>
  <si>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</si>
  <si>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</si>
  <si>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</si>
  <si>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</si>
  <si>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</si>
  <si>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</si>
  <si>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</si>
  <si>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</si>
  <si>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</si>
  <si>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</si>
  <si>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</si>
  <si>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</si>
  <si>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</si>
  <si>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</si>
  <si>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</si>
  <si>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</si>
  <si>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</si>
  <si>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</si>
  <si>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</si>
  <si>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</si>
  <si>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</si>
  <si>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</si>
  <si>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</si>
  <si>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</si>
  <si>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</si>
  <si>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</si>
  <si>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</si>
  <si>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</si>
  <si>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</si>
  <si>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</si>
  <si>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</si>
  <si>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</si>
  <si>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</si>
  <si>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</si>
  <si>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</si>
  <si>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</si>
  <si>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</si>
  <si>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</si>
  <si>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</si>
  <si>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</si>
  <si>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</si>
  <si>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</si>
  <si>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</si>
  <si>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</si>
  <si>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</si>
  <si>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</si>
  <si>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</si>
  <si>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</si>
  <si>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</si>
  <si>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</si>
  <si>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</si>
  <si>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</si>
  <si>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</si>
  <si>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</si>
  <si>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</si>
  <si>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</si>
  <si>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</si>
  <si>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</si>
  <si>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</si>
  <si>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</si>
  <si>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</si>
  <si>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</si>
  <si>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</si>
  <si>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</si>
  <si>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</si>
  <si>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</si>
  <si>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</si>
  <si>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</si>
  <si>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</si>
  <si>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</si>
  <si>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</si>
  <si>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</si>
  <si>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</si>
  <si>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</si>
  <si>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</si>
  <si>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</si>
  <si>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</si>
  <si>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</si>
  <si>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</si>
  <si>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</si>
  <si>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</si>
  <si>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</si>
  <si>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</si>
  <si>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</si>
  <si>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</si>
  <si>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</si>
  <si>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</si>
  <si>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</si>
  <si>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</si>
  <si>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</si>
  <si>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</si>
  <si>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</si>
  <si>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</si>
  <si>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</si>
  <si>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</si>
  <si>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</si>
  <si>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</si>
  <si>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</si>
  <si>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</si>
  <si>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</si>
  <si>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</si>
  <si>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</si>
  <si>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</si>
  <si>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</si>
  <si>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</si>
  <si>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</si>
  <si>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</si>
  <si>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</si>
  <si>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</si>
  <si>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</si>
  <si>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</si>
  <si>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</si>
  <si>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</si>
  <si>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</si>
  <si>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</si>
  <si>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</si>
  <si>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</si>
  <si>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</si>
  <si>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</si>
  <si>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</si>
  <si>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</si>
  <si>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</si>
  <si>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</si>
  <si>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</si>
  <si>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</si>
  <si>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</si>
  <si>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</si>
  <si>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</si>
  <si>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</si>
  <si>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</si>
  <si>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</si>
  <si>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</si>
  <si>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</si>
  <si>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</si>
  <si>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</si>
  <si>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</si>
  <si>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</si>
  <si>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</si>
  <si>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</si>
  <si>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</si>
  <si>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</si>
  <si>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</si>
  <si>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</si>
  <si>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</si>
  <si>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</si>
  <si>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</si>
  <si>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</si>
  <si>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</si>
  <si>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</si>
  <si>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</si>
  <si>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</si>
  <si>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</si>
  <si>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</si>
  <si>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</si>
  <si>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</si>
  <si>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</si>
  <si>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</si>
  <si>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</si>
  <si>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</si>
  <si>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</si>
  <si>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</si>
  <si>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</si>
  <si>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</si>
  <si>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</si>
  <si>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</si>
  <si>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</si>
  <si>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</si>
  <si>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</si>
  <si>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</si>
  <si>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</si>
  <si>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</si>
  <si>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</si>
  <si>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</si>
  <si>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</si>
  <si>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</si>
  <si>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</si>
  <si>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</si>
  <si>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</si>
  <si>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</si>
  <si>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</si>
  <si>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</si>
  <si>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</si>
  <si>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</si>
  <si>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</si>
  <si>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</si>
  <si>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</si>
  <si>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</si>
  <si>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</si>
  <si>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</si>
  <si>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</si>
  <si>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</si>
  <si>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</si>
  <si>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</si>
  <si>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</si>
  <si>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</si>
  <si>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</si>
  <si>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</si>
  <si>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</si>
  <si>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</si>
  <si>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</si>
  <si>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</si>
  <si>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</si>
  <si>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</si>
  <si>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</si>
  <si>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</si>
  <si>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</si>
  <si>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</si>
  <si>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</si>
  <si>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</si>
  <si>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</si>
  <si>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</si>
  <si>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</si>
  <si>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</si>
  <si>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</si>
  <si>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</si>
  <si>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</si>
  <si>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</si>
  <si>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</si>
  <si>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</si>
  <si>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</si>
  <si>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</si>
  <si>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</si>
  <si>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</si>
  <si>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</si>
  <si>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</si>
  <si>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</si>
  <si>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</si>
  <si>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</si>
  <si>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</si>
  <si>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</si>
  <si>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</si>
  <si>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</si>
  <si>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</si>
  <si>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</si>
  <si>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</si>
  <si>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</si>
  <si>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</si>
  <si>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</si>
  <si>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</si>
  <si>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</si>
  <si>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</si>
  <si>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</si>
  <si>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</si>
  <si>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</si>
  <si>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</si>
  <si>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</si>
  <si>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</si>
  <si>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</si>
  <si>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</si>
  <si>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</si>
  <si>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</si>
  <si>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</si>
  <si>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</si>
  <si>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</si>
  <si>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</si>
  <si>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</si>
  <si>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</si>
  <si>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</si>
  <si>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</si>
  <si>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</si>
  <si>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</si>
  <si>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</si>
  <si>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</si>
  <si>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</si>
  <si>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</si>
  <si>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</si>
  <si>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</si>
  <si>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</si>
  <si>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</si>
  <si>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</si>
  <si>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</si>
  <si>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</si>
  <si>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</si>
  <si>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</si>
  <si>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</si>
  <si>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</si>
  <si>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</si>
  <si>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</si>
  <si>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</si>
  <si>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</si>
  <si>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</si>
  <si>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</si>
  <si>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</si>
  <si>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</si>
  <si>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</si>
  <si>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</si>
  <si>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</si>
  <si>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</si>
  <si>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</si>
  <si>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</si>
  <si>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</si>
  <si>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</si>
  <si>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</si>
  <si>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</si>
  <si>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</si>
  <si>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</si>
  <si>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</si>
  <si>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</si>
  <si>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</si>
  <si>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</si>
  <si>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</si>
  <si>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</si>
  <si>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</si>
  <si>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</si>
  <si>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</si>
  <si>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</si>
  <si>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</si>
  <si>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</si>
  <si>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</si>
  <si>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</si>
  <si>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</si>
  <si>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</si>
  <si>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</si>
  <si>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</si>
  <si>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</si>
  <si>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</si>
  <si>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</si>
  <si>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</si>
  <si>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</si>
  <si>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</si>
  <si>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</si>
  <si>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</si>
  <si>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</si>
  <si>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</si>
  <si>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</si>
  <si>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</si>
  <si>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</si>
  <si>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</si>
  <si>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</si>
  <si>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</si>
  <si>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</si>
  <si>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</si>
  <si>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</si>
  <si>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</si>
  <si>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</si>
  <si>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</si>
  <si>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</si>
  <si>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</si>
  <si>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</si>
  <si>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</si>
  <si>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</si>
  <si>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</si>
  <si>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</si>
  <si>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</si>
  <si>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</si>
  <si>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</si>
  <si>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</si>
  <si>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</si>
  <si>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</si>
  <si>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</si>
  <si>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</si>
  <si>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</si>
  <si>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</si>
  <si>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</si>
  <si>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</si>
  <si>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</si>
  <si>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</si>
  <si>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</si>
  <si>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</si>
  <si>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</si>
  <si>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</si>
  <si>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</si>
  <si>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</si>
  <si>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</si>
  <si>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</si>
  <si>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</si>
  <si>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</si>
  <si>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</si>
  <si>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</si>
  <si>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</si>
  <si>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</si>
  <si>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</si>
  <si>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</si>
  <si>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</si>
  <si>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</si>
  <si>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</si>
  <si>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</si>
  <si>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</si>
  <si>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</si>
  <si>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</si>
  <si>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</si>
  <si>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</si>
  <si>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</si>
  <si>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</si>
  <si>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</si>
  <si>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</si>
  <si>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</si>
  <si>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</si>
  <si>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</si>
  <si>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</si>
  <si>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</si>
  <si>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</si>
  <si>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</si>
  <si>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</si>
  <si>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</si>
  <si>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</si>
  <si>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</si>
  <si>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</si>
  <si>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</si>
  <si>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</si>
  <si>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</si>
  <si>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</si>
  <si>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</si>
  <si>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</si>
  <si>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</si>
  <si>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</si>
  <si>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</si>
  <si>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</si>
  <si>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</si>
  <si>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</si>
  <si>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</si>
  <si>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</si>
  <si>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</si>
  <si>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</si>
  <si>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</si>
  <si>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</si>
  <si>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</si>
  <si>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</si>
  <si>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</si>
  <si>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</si>
  <si>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</si>
  <si>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</si>
  <si>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</si>
  <si>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</si>
  <si>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</si>
  <si>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</si>
  <si>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</si>
  <si>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</si>
  <si>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</si>
  <si>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</si>
  <si>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</si>
  <si>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</si>
  <si>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</si>
  <si>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</si>
  <si>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</si>
  <si>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</si>
  <si>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</si>
  <si>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</si>
  <si>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</si>
  <si>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</si>
  <si>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</si>
  <si>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</si>
  <si>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</si>
  <si>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</si>
  <si>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</si>
  <si>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</si>
  <si>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</si>
  <si>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</si>
  <si>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</si>
  <si>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</si>
  <si>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</si>
  <si>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</si>
  <si>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</si>
  <si>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</si>
  <si>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</si>
  <si>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</si>
  <si>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</si>
  <si>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</si>
  <si>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</si>
  <si>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</si>
  <si>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</si>
  <si>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</si>
  <si>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</si>
  <si>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</si>
  <si>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</si>
  <si>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</si>
  <si>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</si>
  <si>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</si>
  <si>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</si>
  <si>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</si>
  <si>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</si>
  <si>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</si>
  <si>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</si>
  <si>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</si>
  <si>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</si>
  <si>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</si>
  <si>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</si>
  <si>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</si>
  <si>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</si>
  <si>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</si>
  <si>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</si>
  <si>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</si>
  <si>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</si>
  <si>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</si>
  <si>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</si>
  <si>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</si>
  <si>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</si>
  <si>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</si>
  <si>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</si>
  <si>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</si>
  <si>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</si>
  <si>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</si>
  <si>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</si>
  <si>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</si>
  <si>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</si>
  <si>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</si>
  <si>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</si>
  <si>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</si>
  <si>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</si>
  <si>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</si>
  <si>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</si>
  <si>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</si>
  <si>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</si>
  <si>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</si>
  <si>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</si>
  <si>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</si>
  <si>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</si>
  <si>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</si>
  <si>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</si>
  <si>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</si>
  <si>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</si>
  <si>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</si>
  <si>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</si>
  <si>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</si>
  <si>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</si>
  <si>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</si>
  <si>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</si>
  <si>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</si>
  <si>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</si>
  <si>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</si>
  <si>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</si>
  <si>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</si>
  <si>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</si>
  <si>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</si>
  <si>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</si>
  <si>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</si>
  <si>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</si>
  <si>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</si>
  <si>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</si>
  <si>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</si>
  <si>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</si>
  <si>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</si>
  <si>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</si>
  <si>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</si>
  <si>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</si>
  <si>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</si>
  <si>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</si>
  <si>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</si>
  <si>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</si>
  <si>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</si>
  <si>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</si>
  <si>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</si>
  <si>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</si>
  <si>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</si>
  <si>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</si>
  <si>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</si>
  <si>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</si>
  <si>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</si>
  <si>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</si>
  <si>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</si>
  <si>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</si>
  <si>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</si>
  <si>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</si>
  <si>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</si>
  <si>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</si>
  <si>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</si>
  <si>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</si>
  <si>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</si>
  <si>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</si>
  <si>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</si>
  <si>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</si>
  <si>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</si>
  <si>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</si>
  <si>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</si>
  <si>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</si>
  <si>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</si>
  <si>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</si>
  <si>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</si>
  <si>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</si>
  <si>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</si>
  <si>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</si>
  <si>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</si>
  <si>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</si>
  <si>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</si>
  <si>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</si>
  <si>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</si>
  <si>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</si>
  <si>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</si>
  <si>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</si>
  <si>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</si>
  <si>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</si>
  <si>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</si>
  <si>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</si>
  <si>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</si>
  <si>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</si>
  <si>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</si>
  <si>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</si>
  <si>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</si>
  <si>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</si>
  <si>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</si>
  <si>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</si>
  <si>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</si>
  <si>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</si>
  <si>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</si>
  <si>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</si>
  <si>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</si>
  <si>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</si>
  <si>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</si>
  <si>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</si>
  <si>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</si>
  <si>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</si>
  <si>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</si>
  <si>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</si>
  <si>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</si>
  <si>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</si>
  <si>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</si>
  <si>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</si>
  <si>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</si>
  <si>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</si>
  <si>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</si>
  <si>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</si>
  <si>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</si>
  <si>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</si>
  <si>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</si>
  <si>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</si>
  <si>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</si>
  <si>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</si>
  <si>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</si>
  <si>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</si>
  <si>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</si>
  <si>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</si>
  <si>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</si>
  <si>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</si>
  <si>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</si>
  <si>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</si>
  <si>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</si>
  <si>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</si>
  <si>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</si>
  <si>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</si>
  <si>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</si>
  <si>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</si>
  <si>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</si>
  <si>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</si>
  <si>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</si>
  <si>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</si>
  <si>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</si>
  <si>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</si>
  <si>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</si>
  <si>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</si>
  <si>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</si>
  <si>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</si>
  <si>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</si>
  <si>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</si>
  <si>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</si>
  <si>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</si>
  <si>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</si>
  <si>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</si>
  <si>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</si>
  <si>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</si>
  <si>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</si>
  <si>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</si>
  <si>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</si>
  <si>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</si>
  <si>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</si>
  <si>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</si>
  <si>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</si>
  <si>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</si>
  <si>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</si>
  <si>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</si>
  <si>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</si>
  <si>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</si>
  <si>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</si>
  <si>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</si>
  <si>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</si>
  <si>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</si>
  <si>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</si>
  <si>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</si>
  <si>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</si>
  <si>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</si>
  <si>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</si>
  <si>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</si>
  <si>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</si>
  <si>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</si>
  <si>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</si>
  <si>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</si>
  <si>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</si>
  <si>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</si>
  <si>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</si>
  <si>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</si>
  <si>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</si>
  <si>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</si>
  <si>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</si>
  <si>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</si>
  <si>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</si>
  <si>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</si>
  <si>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</si>
  <si>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</si>
  <si>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</si>
  <si>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</si>
  <si>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</si>
  <si>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</si>
  <si>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</si>
  <si>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</si>
  <si>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</si>
  <si>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</si>
  <si>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</si>
  <si>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</si>
  <si>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</si>
  <si>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</si>
  <si>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</si>
  <si>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</si>
  <si>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</si>
  <si>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</si>
  <si>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</si>
  <si>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</si>
  <si>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</si>
  <si>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</si>
  <si>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</si>
  <si>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</si>
  <si>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</si>
  <si>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</si>
  <si>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</si>
  <si>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</si>
  <si>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</si>
  <si>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</si>
  <si>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</si>
  <si>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</si>
  <si>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</si>
  <si>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</si>
  <si>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</si>
  <si>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</si>
  <si>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</si>
  <si>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</si>
  <si>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</si>
  <si>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</si>
  <si>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</si>
  <si>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</si>
  <si>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</si>
  <si>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</si>
  <si>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</si>
  <si>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</si>
  <si>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</si>
  <si>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</si>
  <si>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</si>
  <si>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</si>
  <si>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</si>
  <si>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</si>
  <si>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</si>
  <si>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</si>
  <si>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</si>
  <si>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</si>
  <si>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</si>
  <si>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</si>
  <si>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</si>
  <si>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</si>
  <si>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</si>
  <si>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</si>
  <si>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</si>
  <si>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</si>
  <si>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</si>
  <si>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</si>
  <si>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</si>
  <si>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</si>
  <si>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</si>
  <si>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</si>
  <si>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</si>
  <si>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</si>
  <si>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</si>
  <si>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</si>
  <si>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</si>
  <si>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</si>
  <si>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</si>
  <si>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</si>
  <si>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</si>
  <si>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</si>
  <si>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</si>
  <si>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</si>
  <si>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</si>
  <si>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</si>
  <si>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</si>
  <si>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</si>
  <si>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</si>
  <si>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</si>
  <si>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</si>
  <si>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</si>
  <si>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</si>
  <si>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</si>
  <si>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</si>
  <si>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</si>
  <si>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</si>
  <si>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</si>
  <si>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</si>
  <si>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</si>
  <si>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</si>
  <si>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</si>
  <si>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</si>
  <si>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</si>
  <si>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</si>
  <si>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</si>
  <si>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</si>
  <si>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</si>
  <si>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</si>
  <si>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</si>
  <si>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</si>
  <si>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</si>
  <si>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</si>
  <si>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</si>
  <si>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</si>
  <si>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</si>
  <si>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</si>
  <si>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</si>
  <si>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</si>
  <si>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</si>
  <si>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</si>
  <si>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</si>
  <si>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</si>
  <si>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</si>
  <si>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</si>
  <si>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</si>
  <si>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</si>
  <si>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</si>
  <si>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</si>
  <si>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</si>
  <si>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</si>
  <si>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</si>
  <si>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</si>
  <si>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</si>
  <si>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</si>
  <si>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</si>
  <si>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</si>
  <si>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</si>
  <si>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</si>
  <si>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</si>
  <si>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</si>
  <si>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</si>
  <si>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</si>
  <si>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</si>
  <si>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</si>
  <si>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</si>
  <si>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</si>
  <si>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</si>
  <si>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</si>
  <si>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</si>
  <si>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</si>
  <si>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</si>
  <si>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</si>
  <si>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</si>
  <si>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</si>
  <si>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</si>
  <si>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</si>
  <si>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</si>
  <si>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</si>
  <si>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</si>
  <si>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</si>
  <si>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</si>
  <si>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</si>
  <si>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</si>
  <si>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</si>
  <si>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</si>
  <si>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</si>
  <si>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</si>
  <si>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</si>
  <si>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</si>
  <si>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</si>
  <si>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</si>
  <si>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</si>
  <si>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</si>
  <si>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</si>
  <si>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</si>
  <si>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</si>
  <si>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</si>
  <si>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</si>
  <si>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</si>
  <si>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</si>
  <si>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</si>
  <si>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</si>
  <si>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</si>
  <si>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</si>
  <si>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</si>
  <si>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</si>
  <si>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</si>
  <si>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</si>
  <si>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</si>
  <si>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</si>
  <si>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</si>
  <si>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</si>
  <si>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</si>
  <si>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</si>
  <si>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</si>
  <si>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</si>
  <si>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</si>
  <si>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</si>
  <si>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</si>
  <si>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</si>
  <si>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</si>
  <si>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</si>
  <si>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</si>
  <si>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</si>
  <si>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</si>
  <si>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</si>
  <si>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</si>
  <si>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</si>
  <si>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</si>
  <si>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</si>
  <si>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</si>
  <si>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</si>
  <si>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</si>
  <si>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</si>
  <si>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</si>
  <si>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</si>
  <si>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</si>
  <si>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</si>
  <si>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</si>
  <si>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</si>
  <si>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</si>
  <si>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</si>
  <si>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</si>
  <si>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</si>
  <si>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</si>
  <si>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</si>
  <si>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</si>
  <si>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</si>
  <si>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</si>
  <si>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</si>
  <si>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</si>
  <si>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</si>
  <si>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</si>
  <si>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</si>
  <si>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</si>
  <si>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</si>
  <si>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</si>
  <si>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</si>
  <si>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</si>
  <si>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</si>
  <si>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</si>
  <si>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</si>
  <si>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</si>
  <si>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</si>
  <si>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</si>
  <si>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</si>
  <si>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</si>
  <si>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</si>
  <si>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</si>
  <si>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</si>
  <si>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</si>
  <si>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</si>
  <si>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</si>
  <si>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</si>
  <si>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</si>
  <si>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</si>
  <si>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</si>
  <si>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</si>
  <si>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</si>
  <si>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</si>
  <si>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</si>
  <si>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</si>
  <si>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</si>
  <si>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</si>
  <si>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</si>
  <si>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</si>
  <si>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</si>
  <si>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</si>
  <si>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</si>
  <si>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</si>
  <si>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</si>
  <si>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</si>
  <si>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</si>
  <si>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</si>
  <si>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</si>
  <si>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</si>
  <si>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</si>
  <si>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</si>
  <si>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</si>
  <si>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</si>
  <si>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</si>
  <si>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</si>
  <si>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</si>
  <si>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</si>
  <si>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</si>
  <si>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</si>
  <si>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</si>
  <si>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</si>
  <si>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</si>
  <si>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</si>
  <si>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</si>
  <si>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</si>
  <si>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</si>
  <si>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</si>
  <si>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</si>
  <si>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</si>
  <si>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</si>
  <si>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</si>
  <si>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</si>
  <si>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</si>
  <si>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</si>
  <si>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</si>
  <si>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</si>
  <si>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</si>
  <si>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</si>
  <si>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</si>
  <si>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</si>
  <si>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</si>
  <si>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</si>
  <si>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</si>
  <si>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</si>
  <si>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</si>
  <si>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</si>
  <si>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</si>
  <si>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</si>
  <si>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</si>
  <si>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</si>
  <si>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</si>
  <si>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</si>
  <si>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</si>
  <si>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</si>
  <si>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</si>
  <si>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</si>
  <si>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</si>
  <si>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</si>
  <si>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</si>
  <si>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</si>
  <si>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</si>
  <si>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</si>
  <si>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</si>
  <si>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</si>
  <si>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</si>
  <si>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</si>
  <si>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</si>
  <si>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</si>
  <si>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</si>
  <si>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</si>
  <si>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</si>
  <si>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</si>
  <si>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</si>
  <si>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</si>
  <si>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</si>
  <si>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</si>
  <si>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</si>
  <si>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</si>
  <si>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</si>
  <si>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</si>
  <si>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</si>
  <si>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</si>
  <si>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</si>
  <si>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</si>
  <si>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</si>
  <si>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</si>
  <si>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</si>
  <si>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</si>
  <si>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</si>
  <si>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</si>
  <si>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</si>
  <si>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</si>
  <si>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</si>
  <si>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</si>
  <si>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</si>
  <si>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</si>
  <si>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</si>
  <si>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</si>
  <si>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</si>
  <si>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</si>
  <si>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</si>
  <si>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</si>
  <si>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</si>
  <si>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</si>
  <si>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</si>
  <si>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</si>
  <si>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</si>
  <si>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</si>
  <si>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</si>
  <si>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</si>
  <si>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</si>
  <si>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</si>
  <si>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</si>
  <si>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</si>
  <si>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</si>
  <si>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</si>
  <si>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</si>
  <si>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</si>
  <si>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</si>
  <si>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</si>
  <si>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</si>
  <si>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</si>
  <si>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</si>
  <si>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</si>
  <si>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</si>
  <si>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</si>
  <si>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</si>
  <si>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</si>
  <si>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</si>
  <si>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</si>
  <si>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</si>
  <si>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</si>
  <si>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</si>
  <si>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</si>
  <si>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</si>
  <si>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</si>
  <si>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</si>
  <si>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</si>
  <si>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</si>
  <si>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</si>
  <si>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</si>
  <si>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</si>
  <si>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</si>
  <si>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</si>
  <si>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</si>
  <si>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</si>
  <si>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</si>
  <si>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</si>
  <si>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</si>
  <si>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</si>
  <si>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</si>
  <si>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</si>
  <si>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</si>
  <si>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</si>
  <si>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</si>
  <si>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</si>
  <si>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</si>
  <si>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</si>
  <si>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</si>
  <si>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</si>
  <si>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</si>
  <si>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</si>
  <si>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</si>
  <si>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</si>
  <si>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</si>
  <si>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</si>
  <si>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</si>
  <si>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</si>
  <si>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</si>
  <si>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</si>
  <si>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</si>
  <si>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</si>
  <si>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</si>
  <si>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</si>
  <si>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</si>
  <si>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</si>
  <si>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</si>
  <si>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</si>
  <si>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</si>
  <si>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</si>
  <si>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</si>
  <si>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</si>
  <si>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</si>
  <si>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</si>
  <si>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</si>
  <si>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</si>
  <si>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</si>
  <si>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</si>
  <si>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</si>
  <si>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</si>
  <si>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</si>
  <si>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</si>
  <si>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</si>
  <si>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</si>
  <si>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</si>
  <si>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</si>
  <si>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</si>
  <si>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</si>
  <si>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</si>
  <si>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</si>
  <si>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</si>
  <si>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</si>
  <si>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</si>
  <si>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</si>
  <si>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</si>
  <si>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</si>
  <si>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</si>
  <si>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</si>
  <si>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</si>
  <si>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</si>
  <si>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</si>
  <si>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</si>
  <si>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</si>
  <si>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</si>
  <si>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</si>
  <si>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</si>
  <si>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</si>
  <si>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</si>
  <si>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</si>
  <si>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</si>
  <si>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</si>
  <si>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</si>
  <si>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</si>
  <si>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</si>
  <si>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</si>
  <si>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</si>
  <si>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</si>
  <si>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</si>
  <si>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</si>
  <si>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</si>
  <si>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</si>
  <si>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</si>
  <si>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</si>
  <si>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</si>
  <si>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</si>
  <si>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</si>
  <si>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</si>
  <si>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</si>
  <si>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</si>
  <si>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</si>
  <si>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</si>
  <si>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</si>
  <si>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</si>
  <si>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</si>
  <si>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</si>
  <si>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</si>
  <si>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</si>
  <si>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</si>
  <si>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</si>
  <si>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</si>
  <si>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</si>
  <si>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</si>
  <si>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</si>
  <si>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</si>
  <si>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</si>
  <si>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</si>
  <si>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</si>
  <si>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</si>
  <si>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</si>
  <si>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</si>
  <si>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</si>
  <si>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</si>
  <si>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</si>
  <si>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</si>
  <si>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</si>
  <si>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</si>
  <si>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</si>
  <si>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</si>
  <si>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</si>
  <si>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</si>
  <si>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</si>
  <si>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</si>
  <si>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</si>
  <si>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</si>
  <si>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</si>
  <si>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</si>
  <si>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</si>
  <si>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</si>
  <si>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</si>
  <si>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</si>
  <si>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</si>
  <si>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</si>
  <si>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</si>
  <si>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</si>
  <si>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</si>
  <si>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</si>
  <si>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</si>
  <si>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</si>
  <si>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</si>
  <si>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</si>
  <si>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</si>
  <si>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</si>
  <si>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</si>
  <si>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</si>
  <si>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</si>
  <si>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</si>
  <si>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</si>
  <si>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</si>
  <si>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</si>
  <si>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</si>
  <si>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</si>
  <si>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</si>
  <si>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</si>
  <si>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</si>
  <si>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</si>
  <si>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</si>
  <si>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</si>
  <si>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</si>
  <si>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</si>
  <si>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</si>
  <si>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</si>
  <si>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</si>
  <si>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</si>
  <si>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</si>
  <si>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</si>
  <si>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</si>
  <si>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</si>
  <si>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</si>
  <si>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</si>
  <si>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</si>
  <si>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</si>
  <si>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</si>
  <si>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</si>
  <si>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</si>
  <si>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</si>
  <si>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</si>
  <si>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</si>
  <si>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</si>
  <si>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</si>
  <si>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</si>
  <si>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</si>
  <si>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</si>
  <si>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</si>
  <si>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</si>
  <si>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</si>
  <si>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</si>
  <si>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</si>
  <si>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</si>
  <si>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</si>
  <si>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</si>
  <si>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</si>
  <si>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</si>
  <si>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</si>
  <si>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</si>
  <si>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</si>
  <si>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</si>
  <si>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</si>
  <si>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</si>
  <si>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</si>
  <si>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</si>
  <si>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</si>
  <si>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</si>
  <si>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</si>
  <si>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</si>
  <si>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</si>
  <si>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</si>
  <si>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</si>
  <si>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</si>
  <si>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</si>
  <si>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</si>
  <si>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</si>
  <si>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</si>
  <si>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</si>
  <si>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</si>
  <si>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</si>
  <si>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</si>
  <si>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</si>
  <si>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</si>
  <si>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</si>
  <si>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</si>
  <si>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</si>
  <si>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</si>
  <si>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</si>
  <si>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</si>
  <si>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</si>
  <si>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</si>
  <si>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</si>
  <si>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</si>
  <si>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</si>
  <si>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</si>
  <si>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</si>
  <si>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</si>
  <si>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</si>
  <si>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</si>
  <si>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</si>
  <si>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</si>
  <si>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</si>
  <si>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</si>
  <si>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</si>
  <si>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</si>
  <si>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</si>
  <si>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</si>
  <si>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</si>
  <si>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</si>
  <si>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</si>
  <si>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</si>
  <si>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</si>
  <si>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</si>
  <si>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</si>
  <si>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</si>
  <si>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</si>
  <si>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</si>
  <si>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</si>
  <si>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</si>
  <si>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</si>
  <si>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</si>
  <si>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</si>
  <si>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</si>
  <si>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</si>
  <si>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</si>
  <si>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</si>
  <si>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</si>
  <si>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</si>
  <si>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</si>
  <si>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</si>
  <si>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</si>
  <si>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</si>
  <si>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</si>
  <si>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</si>
  <si>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</si>
  <si>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</si>
  <si>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</si>
  <si>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</si>
  <si>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</si>
  <si>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</si>
  <si>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</si>
  <si>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</si>
  <si>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</si>
  <si>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</si>
  <si>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</si>
  <si>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</si>
  <si>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</si>
  <si>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</si>
  <si>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</si>
  <si>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</si>
  <si>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</si>
  <si>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</si>
  <si>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</si>
  <si>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</si>
  <si>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</si>
  <si>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</si>
  <si>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</si>
  <si>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</si>
  <si>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</si>
  <si>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</si>
  <si>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</si>
  <si>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</si>
  <si>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</si>
  <si>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</si>
  <si>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</si>
  <si>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</si>
  <si>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</si>
  <si>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</si>
  <si>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</si>
  <si>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</si>
  <si>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</si>
  <si>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</si>
  <si>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</si>
  <si>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</si>
  <si>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</si>
  <si>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</si>
  <si>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</si>
  <si>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</si>
  <si>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</si>
  <si>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</si>
  <si>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</si>
  <si>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</si>
  <si>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</si>
  <si>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</si>
  <si>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</si>
  <si>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</si>
  <si>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</si>
  <si>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</si>
  <si>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</si>
  <si>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</si>
  <si>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</si>
  <si>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</si>
  <si>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</si>
  <si>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</si>
  <si>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</si>
  <si>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</si>
  <si>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</si>
  <si>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</si>
  <si>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</si>
  <si>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</si>
  <si>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</si>
  <si>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</si>
  <si>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</si>
  <si>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</si>
  <si>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</si>
  <si>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</si>
  <si>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</si>
  <si>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</si>
  <si>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</si>
  <si>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</si>
  <si>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</si>
  <si>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</si>
  <si>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</si>
  <si>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</si>
  <si>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</si>
  <si>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</si>
  <si>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</si>
  <si>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</si>
  <si>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</si>
  <si>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</si>
  <si>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</si>
  <si>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</si>
  <si>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</si>
  <si>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</si>
  <si>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</si>
  <si>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</si>
  <si>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</si>
  <si>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</si>
  <si>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</si>
  <si>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</si>
  <si>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</si>
  <si>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</si>
  <si>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</si>
  <si>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</si>
  <si>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</si>
  <si>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</si>
  <si>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</si>
  <si>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</si>
  <si>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</si>
  <si>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</si>
  <si>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</si>
  <si>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</si>
  <si>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</si>
  <si>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</si>
  <si>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</si>
  <si>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</si>
  <si>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</si>
  <si>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</si>
  <si>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</si>
  <si>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</si>
  <si>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</si>
  <si>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</si>
  <si>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</si>
  <si>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</si>
  <si>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</si>
  <si>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</si>
  <si>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</si>
  <si>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</si>
  <si>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</si>
  <si>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</si>
  <si>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</si>
  <si>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</si>
  <si>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</si>
  <si>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</si>
  <si>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</si>
  <si>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</si>
  <si>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</si>
  <si>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</si>
  <si>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</si>
  <si>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</si>
  <si>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</si>
  <si>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</si>
  <si>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</si>
  <si>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</si>
  <si>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</si>
  <si>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</si>
  <si>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</si>
  <si>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</si>
  <si>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</si>
  <si>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</si>
  <si>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</si>
  <si>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</si>
  <si>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</si>
  <si>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</si>
  <si>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</si>
  <si>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</si>
  <si>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</si>
  <si>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</si>
  <si>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</si>
  <si>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</si>
  <si>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</si>
  <si>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</si>
  <si>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</si>
  <si>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</si>
  <si>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</si>
  <si>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</si>
  <si>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</si>
  <si>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</si>
  <si>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</si>
  <si>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</si>
  <si>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</si>
  <si>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</si>
  <si>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</si>
  <si>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</si>
  <si>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</si>
  <si>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</si>
  <si>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</si>
  <si>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</si>
  <si>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</si>
  <si>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</si>
  <si>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</si>
  <si>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</si>
  <si>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</si>
  <si>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</si>
  <si>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</si>
  <si>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</si>
  <si>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</si>
  <si>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</si>
  <si>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</si>
  <si>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</si>
  <si>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</si>
  <si>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</si>
  <si>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</si>
  <si>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</si>
  <si>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</si>
  <si>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</si>
  <si>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</si>
  <si>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</si>
  <si>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</si>
  <si>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</si>
  <si>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</si>
  <si>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</si>
  <si>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</si>
  <si>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</si>
  <si>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</si>
  <si>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</si>
  <si>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</si>
  <si>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</si>
  <si>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</si>
  <si>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</si>
  <si>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</si>
  <si>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</si>
  <si>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</si>
  <si>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</si>
  <si>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</si>
  <si>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</si>
  <si>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</si>
  <si>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</si>
  <si>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</si>
  <si>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</si>
  <si>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</si>
  <si>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</si>
  <si>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</si>
  <si>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</si>
  <si>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</si>
  <si>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</si>
  <si>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</si>
  <si>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</si>
  <si>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</si>
  <si>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</si>
  <si>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</si>
  <si>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</si>
  <si>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</si>
  <si>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</si>
  <si>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</si>
  <si>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</si>
  <si>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</si>
  <si>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</si>
  <si>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</si>
  <si>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</si>
  <si>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</si>
  <si>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</si>
  <si>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</si>
  <si>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</si>
  <si>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</si>
  <si>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</si>
  <si>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</si>
  <si>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</si>
  <si>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</si>
  <si>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</si>
  <si>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</si>
  <si>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</si>
  <si>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</si>
  <si>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</si>
  <si>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</si>
  <si>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</si>
  <si>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</si>
  <si>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</si>
  <si>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</si>
  <si>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</si>
  <si>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</si>
  <si>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</si>
  <si>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</si>
  <si>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</si>
  <si>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</si>
  <si>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</si>
  <si>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</si>
  <si>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</si>
  <si>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</si>
  <si>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</si>
  <si>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</si>
  <si>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</si>
  <si>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</si>
  <si>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</si>
  <si>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</si>
  <si>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</si>
  <si>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</si>
  <si>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</si>
  <si>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</si>
  <si>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</si>
  <si>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</si>
  <si>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</si>
  <si>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</si>
  <si>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</si>
  <si>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</si>
  <si>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</si>
  <si>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</si>
  <si>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</si>
  <si>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</si>
  <si>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</si>
  <si>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</si>
  <si>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</si>
  <si>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</si>
  <si>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</si>
  <si>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</si>
  <si>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</si>
  <si>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</si>
  <si>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</si>
  <si>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</si>
  <si>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</si>
  <si>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</si>
  <si>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</si>
  <si>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</si>
  <si>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</si>
  <si>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</si>
  <si>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</si>
  <si>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</si>
  <si>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</si>
  <si>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</si>
  <si>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</si>
  <si>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</si>
  <si>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</si>
  <si>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</si>
  <si>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</si>
  <si>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</si>
  <si>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</si>
  <si>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</si>
  <si>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</si>
  <si>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</si>
  <si>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</si>
  <si>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</si>
  <si>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</si>
  <si>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</si>
  <si>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</si>
  <si>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</si>
  <si>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</si>
  <si>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</si>
  <si>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</si>
  <si>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</si>
  <si>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</si>
  <si>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</si>
  <si>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</si>
  <si>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</si>
  <si>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</si>
  <si>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</si>
  <si>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</si>
  <si>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</si>
  <si>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</si>
  <si>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</si>
  <si>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</si>
  <si>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</si>
  <si>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</si>
  <si>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</si>
  <si>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</si>
  <si>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</si>
  <si>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</si>
  <si>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</si>
  <si>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</si>
  <si>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</si>
  <si>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</si>
  <si>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</si>
  <si>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</si>
  <si>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</si>
  <si>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</si>
  <si>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</si>
  <si>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</si>
  <si>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</si>
  <si>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</si>
  <si>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</si>
  <si>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</si>
  <si>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</si>
  <si>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</si>
  <si>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</si>
  <si>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</si>
  <si>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</si>
  <si>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</si>
  <si>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</si>
  <si>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</si>
  <si>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</si>
  <si>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</si>
  <si>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</si>
  <si>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</si>
  <si>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</si>
  <si>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</si>
  <si>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</si>
  <si>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</si>
  <si>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</si>
  <si>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</si>
  <si>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</si>
  <si>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</si>
  <si>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</si>
  <si>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</si>
  <si>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</si>
  <si>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</si>
  <si>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</si>
  <si>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</si>
  <si>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</si>
  <si>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</si>
  <si>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</si>
  <si>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</si>
  <si>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</si>
  <si>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</si>
  <si>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</si>
  <si>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</si>
  <si>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</si>
  <si>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</si>
  <si>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</si>
  <si>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</si>
  <si>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</si>
  <si>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</si>
  <si>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</si>
  <si>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</si>
  <si>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</si>
  <si>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</si>
  <si>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</si>
  <si>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</si>
  <si>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</si>
  <si>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</si>
  <si>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</si>
  <si>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</si>
  <si>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</si>
  <si>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</si>
  <si>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</si>
  <si>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</si>
  <si>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</si>
  <si>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</si>
  <si>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</si>
  <si>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</si>
  <si>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</si>
  <si>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</si>
  <si>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</si>
  <si>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</si>
  <si>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</si>
  <si>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</si>
  <si>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</si>
  <si>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</si>
  <si>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</si>
  <si>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</si>
  <si>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</si>
  <si>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</si>
  <si>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</si>
  <si>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</si>
  <si>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</si>
  <si>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</si>
  <si>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</si>
  <si>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</si>
  <si>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</si>
  <si>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</si>
  <si>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</si>
  <si>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</si>
  <si>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</si>
  <si>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</si>
  <si>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</si>
  <si>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</si>
  <si>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</si>
  <si>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</si>
  <si>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</si>
  <si>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</si>
  <si>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</si>
  <si>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</si>
  <si>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</si>
  <si>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</si>
  <si>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</si>
  <si>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</si>
  <si>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</si>
  <si>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</si>
  <si>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</si>
  <si>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</si>
  <si>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</si>
  <si>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</si>
  <si>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</si>
  <si>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</si>
  <si>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</si>
  <si>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</si>
  <si>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</si>
  <si>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</si>
  <si>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</si>
  <si>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</si>
  <si>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</si>
  <si>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</si>
  <si>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</si>
  <si>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</si>
  <si>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</si>
  <si>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</si>
  <si>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</si>
  <si>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</si>
  <si>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</si>
  <si>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</si>
  <si>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</si>
  <si>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</si>
  <si>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</si>
  <si>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</si>
  <si>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</si>
  <si>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</si>
  <si>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</si>
  <si>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</si>
  <si>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</si>
  <si>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</si>
  <si>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</si>
  <si>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</si>
  <si>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</si>
  <si>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</si>
  <si>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</si>
  <si>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</si>
  <si>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</si>
  <si>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</si>
  <si>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</si>
  <si>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</si>
  <si>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</si>
  <si>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</si>
  <si>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</si>
  <si>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</si>
  <si>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</si>
  <si>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</si>
  <si>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</si>
  <si>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</si>
  <si>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</si>
  <si>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</si>
  <si>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</si>
  <si>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</si>
  <si>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</si>
  <si>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</si>
  <si>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</si>
  <si>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</si>
  <si>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</si>
  <si>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</si>
  <si>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</si>
  <si>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</si>
  <si>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</si>
  <si>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</si>
  <si>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</si>
  <si>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</si>
  <si>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</si>
  <si>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</si>
  <si>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</si>
  <si>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</si>
  <si>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</si>
  <si>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</si>
  <si>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</si>
  <si>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</si>
  <si>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</si>
  <si>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</si>
  <si>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</si>
  <si>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</si>
  <si>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</si>
  <si>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</si>
  <si>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</si>
  <si>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</si>
  <si>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</si>
  <si>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</si>
  <si>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</si>
  <si>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</si>
  <si>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</si>
  <si>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</si>
  <si>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</si>
  <si>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</si>
  <si>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</si>
  <si>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</si>
  <si>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</si>
  <si>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</si>
  <si>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</si>
  <si>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</si>
  <si>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</si>
  <si>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</si>
  <si>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</si>
  <si>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</si>
  <si>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</si>
  <si>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</si>
  <si>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</si>
  <si>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</si>
  <si>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</si>
  <si>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</si>
  <si>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</si>
  <si>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</si>
  <si>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</si>
  <si>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</si>
  <si>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</si>
  <si>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</si>
  <si>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</si>
  <si>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</si>
  <si>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</si>
  <si>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</si>
  <si>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</si>
  <si>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</si>
  <si>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</si>
  <si>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</si>
  <si>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</si>
  <si>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</si>
  <si>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</si>
  <si>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</si>
  <si>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</si>
  <si>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</si>
  <si>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</si>
  <si>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</si>
  <si>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</si>
  <si>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</si>
  <si>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</si>
  <si>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</si>
  <si>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</si>
  <si>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</si>
  <si>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</si>
  <si>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</si>
  <si>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</si>
  <si>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</si>
  <si>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</si>
  <si>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</si>
  <si>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</si>
  <si>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</si>
  <si>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</si>
  <si>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</si>
  <si>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</si>
  <si>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</si>
  <si>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</si>
  <si>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</si>
  <si>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</si>
  <si>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</si>
  <si>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</si>
  <si>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</si>
  <si>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</si>
  <si>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</si>
  <si>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</si>
  <si>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</si>
  <si>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</si>
  <si>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</si>
  <si>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</si>
  <si>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</si>
  <si>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</si>
  <si>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</si>
  <si>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</si>
  <si>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</si>
  <si>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</si>
  <si>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</si>
  <si>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</si>
  <si>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</si>
  <si>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</si>
  <si>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</si>
  <si>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</si>
  <si>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</si>
  <si>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</si>
  <si>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</si>
  <si>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</si>
  <si>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</si>
  <si>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</si>
  <si>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</si>
  <si>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</si>
  <si>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</si>
  <si>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</si>
  <si>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</si>
  <si>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</si>
  <si>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</si>
  <si>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</si>
  <si>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</si>
  <si>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</si>
  <si>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</si>
  <si>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</si>
  <si>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</si>
  <si>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</si>
  <si>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</si>
  <si>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</si>
  <si>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</si>
  <si>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</si>
  <si>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</si>
  <si>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</si>
  <si>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</si>
  <si>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</si>
  <si>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</si>
  <si>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</si>
  <si>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</si>
  <si>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</si>
  <si>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</si>
  <si>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</si>
  <si>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</si>
  <si>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</si>
  <si>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</si>
  <si>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</si>
  <si>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</si>
  <si>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</si>
  <si>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</si>
  <si>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</si>
  <si>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</si>
  <si>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</si>
  <si>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</si>
  <si>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</si>
  <si>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</si>
  <si>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</si>
  <si>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</si>
  <si>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</si>
  <si>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</si>
  <si>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</si>
  <si>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</si>
  <si>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</si>
  <si>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</si>
  <si>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</si>
  <si>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</si>
  <si>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</si>
  <si>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</si>
  <si>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</si>
  <si>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</si>
  <si>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</si>
  <si>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</si>
  <si>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</si>
  <si>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</si>
  <si>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</si>
  <si>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</si>
  <si>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</si>
  <si>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</si>
  <si>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</si>
  <si>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</si>
  <si>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</si>
  <si>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</si>
  <si>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</si>
  <si>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</si>
  <si>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</si>
  <si>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</si>
  <si>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</si>
  <si>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</si>
  <si>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</si>
  <si>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</si>
  <si>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</si>
  <si>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</si>
  <si>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</si>
  <si>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</si>
  <si>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</si>
  <si>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</si>
  <si>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</si>
  <si>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</si>
  <si>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</si>
  <si>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</si>
  <si>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</si>
  <si>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</si>
  <si>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</si>
  <si>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</si>
  <si>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</si>
  <si>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</si>
  <si>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</si>
  <si>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</si>
  <si>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</si>
  <si>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</si>
  <si>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</si>
  <si>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</si>
  <si>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</si>
  <si>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</si>
  <si>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</si>
  <si>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</si>
  <si>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</si>
  <si>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</si>
  <si>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</si>
  <si>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</si>
  <si>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</si>
  <si>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</si>
  <si>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</si>
  <si>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</si>
  <si>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</si>
  <si>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</si>
  <si>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</si>
  <si>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</si>
  <si>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</si>
  <si>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</si>
  <si>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</si>
  <si>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</si>
  <si>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</si>
  <si>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</si>
  <si>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</si>
  <si>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</si>
  <si>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</si>
  <si>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</si>
  <si>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</si>
  <si>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</si>
  <si>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</si>
  <si>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</si>
  <si>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</si>
  <si>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</si>
  <si>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</si>
  <si>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</si>
  <si>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</si>
  <si>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</si>
  <si>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</si>
  <si>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</si>
  <si>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</si>
  <si>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</si>
  <si>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</si>
  <si>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</si>
  <si>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</si>
  <si>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</si>
  <si>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</si>
  <si>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</si>
  <si>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</si>
  <si>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</si>
  <si>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</si>
  <si>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</si>
  <si>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</si>
  <si>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</si>
  <si>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</si>
  <si>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</si>
  <si>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</si>
  <si>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</si>
  <si>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</si>
  <si>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</si>
  <si>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</si>
  <si>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</si>
  <si>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</si>
  <si>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</si>
  <si>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</si>
  <si>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</si>
  <si>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</si>
  <si>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</si>
  <si>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</si>
  <si>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</si>
  <si>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</si>
  <si>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</si>
  <si>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</si>
  <si>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</si>
  <si>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</si>
  <si>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</si>
  <si>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</si>
  <si>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</si>
  <si>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</si>
  <si>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</si>
  <si>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</si>
  <si>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</si>
  <si>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</si>
  <si>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</si>
  <si>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</si>
  <si>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</si>
  <si>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</si>
  <si>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</si>
  <si>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</si>
  <si>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</si>
  <si>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</si>
  <si>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</si>
  <si>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</si>
  <si>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</si>
  <si>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</si>
  <si>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</si>
  <si>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</si>
  <si>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</si>
  <si>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</si>
  <si>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</si>
  <si>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</si>
  <si>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</si>
  <si>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</si>
  <si>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</si>
  <si>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</si>
  <si>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</si>
  <si>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</si>
  <si>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</si>
  <si>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</si>
  <si>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</si>
  <si>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</si>
  <si>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</si>
  <si>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</si>
  <si>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</si>
  <si>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</si>
  <si>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</si>
  <si>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</si>
  <si>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</si>
  <si>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</si>
  <si>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</si>
  <si>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</si>
  <si>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</si>
  <si>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</si>
  <si>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</si>
  <si>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</si>
  <si>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</si>
  <si>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</si>
  <si>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</si>
  <si>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</si>
  <si>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</si>
  <si>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</si>
  <si>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</si>
  <si>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</si>
  <si>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</si>
  <si>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</si>
  <si>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</si>
  <si>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</si>
  <si>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</si>
  <si>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</si>
  <si>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</si>
  <si>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</si>
  <si>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</si>
  <si>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</si>
  <si>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</si>
  <si>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</si>
  <si>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</si>
  <si>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</si>
  <si>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</si>
  <si>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</si>
  <si>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</si>
  <si>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</si>
  <si>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</si>
  <si>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</si>
  <si>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</si>
  <si>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</si>
  <si>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</si>
  <si>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</si>
  <si>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</si>
  <si>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</si>
  <si>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</si>
  <si>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</si>
  <si>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</si>
  <si>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</si>
  <si>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</si>
  <si>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</si>
  <si>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</si>
  <si>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</si>
  <si>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</si>
  <si>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</si>
  <si>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</si>
  <si>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</si>
  <si>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</si>
  <si>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</si>
  <si>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</si>
  <si>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</si>
  <si>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</si>
  <si>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</si>
  <si>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</si>
  <si>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</si>
  <si>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</si>
  <si>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</si>
  <si>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</si>
  <si>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</si>
  <si>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</si>
  <si>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</si>
  <si>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</si>
  <si>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</si>
  <si>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</si>
  <si>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</si>
  <si>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</si>
  <si>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</si>
  <si>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</si>
  <si>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</si>
  <si>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</si>
  <si>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</si>
  <si>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</si>
  <si>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</si>
  <si>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</si>
  <si>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</si>
  <si>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</si>
  <si>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</si>
  <si>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</si>
  <si>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</si>
  <si>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</si>
  <si>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</si>
  <si>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</si>
  <si>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</si>
  <si>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</si>
  <si>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</si>
  <si>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</si>
  <si>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</si>
  <si>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</si>
  <si>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</si>
  <si>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</si>
  <si>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</si>
  <si>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</si>
  <si>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</si>
  <si>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</si>
  <si>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</si>
  <si>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</si>
  <si>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</si>
  <si>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</si>
  <si>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</si>
  <si>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</si>
  <si>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</si>
  <si>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</si>
  <si>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</si>
  <si>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</si>
  <si>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</si>
  <si>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</si>
  <si>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</si>
  <si>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</si>
  <si>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</si>
  <si>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</si>
  <si>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</si>
  <si>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</si>
  <si>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</si>
  <si>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</si>
  <si>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</si>
  <si>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</si>
  <si>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</si>
  <si>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</si>
  <si>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</si>
  <si>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</si>
  <si>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</si>
  <si>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</si>
  <si>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</si>
  <si>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</si>
  <si>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</si>
  <si>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</si>
  <si>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</si>
  <si>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</si>
  <si>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</si>
  <si>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</si>
  <si>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</si>
  <si>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</si>
  <si>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</si>
  <si>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</si>
  <si>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</si>
  <si>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</si>
  <si>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</si>
  <si>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</si>
  <si>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</si>
  <si>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</si>
  <si>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</si>
  <si>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</si>
  <si>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</si>
  <si>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</si>
  <si>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</si>
  <si>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</si>
  <si>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</si>
  <si>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</si>
  <si>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</si>
  <si>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</si>
  <si>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</si>
  <si>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</si>
  <si>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</si>
  <si>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</si>
  <si>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</si>
  <si>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</si>
  <si>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</si>
  <si>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</si>
  <si>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</si>
  <si>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</si>
  <si>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</si>
  <si>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</si>
  <si>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</si>
  <si>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</si>
  <si>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</si>
  <si>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</si>
  <si>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</si>
  <si>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</si>
  <si>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</si>
  <si>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</si>
  <si>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</si>
  <si>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</si>
  <si>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</si>
  <si>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</si>
  <si>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</si>
  <si>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</si>
  <si>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</si>
  <si>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</si>
  <si>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</si>
  <si>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</si>
  <si>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</si>
  <si>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</si>
  <si>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</si>
  <si>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</si>
  <si>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</si>
  <si>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</si>
  <si>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</si>
  <si>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</si>
  <si>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</si>
  <si>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</si>
  <si>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</si>
  <si>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</si>
  <si>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</si>
  <si>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</si>
  <si>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</si>
  <si>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</si>
  <si>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</si>
  <si>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</si>
  <si>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</si>
  <si>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</si>
  <si>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</si>
  <si>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</si>
  <si>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</si>
  <si>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</si>
  <si>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</si>
  <si>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</si>
  <si>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</si>
  <si>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</si>
  <si>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</si>
  <si>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</si>
  <si>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</si>
  <si>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</si>
  <si>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</si>
  <si>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</si>
  <si>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</si>
  <si>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</si>
  <si>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</si>
  <si>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</si>
  <si>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</si>
  <si>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</si>
  <si>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</si>
  <si>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</si>
  <si>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</si>
  <si>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</si>
  <si>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</si>
  <si>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</si>
  <si>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</si>
  <si>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</si>
  <si>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</si>
  <si>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</si>
  <si>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</si>
  <si>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</si>
  <si>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</si>
  <si>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</si>
  <si>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</si>
  <si>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</si>
  <si>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</si>
  <si>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</si>
  <si>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</si>
  <si>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</si>
  <si>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</si>
  <si>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</si>
  <si>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</si>
  <si>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</si>
  <si>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</si>
  <si>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</si>
  <si>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</si>
  <si>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</si>
  <si>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</si>
  <si>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</si>
  <si>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</si>
  <si>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</si>
  <si>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</si>
  <si>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</si>
  <si>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</si>
  <si>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</si>
  <si>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</si>
  <si>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</si>
  <si>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</si>
  <si>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</si>
  <si>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</si>
  <si>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</si>
  <si>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</si>
  <si>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</si>
  <si>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</si>
  <si>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</si>
  <si>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</si>
  <si>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</si>
  <si>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</si>
  <si>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</si>
  <si>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</si>
  <si>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</si>
  <si>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</si>
  <si>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</si>
  <si>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</si>
  <si>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</si>
  <si>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</si>
  <si>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</si>
  <si>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</si>
  <si>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</si>
  <si>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</si>
  <si>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</si>
  <si>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</si>
  <si>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</si>
  <si>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</si>
  <si>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</si>
  <si>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</si>
  <si>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</si>
  <si>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</si>
  <si>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</si>
  <si>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</si>
  <si>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</si>
  <si>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</si>
  <si>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</si>
  <si>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</si>
  <si>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</si>
  <si>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</si>
  <si>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</si>
  <si>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</si>
  <si>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</si>
  <si>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</si>
  <si>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</si>
  <si>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</si>
  <si>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</si>
  <si>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</si>
  <si>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</si>
  <si>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</si>
  <si>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</si>
  <si>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</si>
  <si>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</si>
  <si>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</si>
  <si>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</si>
  <si>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</si>
  <si>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</si>
  <si>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</si>
  <si>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</si>
  <si>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</si>
  <si>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</si>
  <si>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</si>
  <si>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</si>
  <si>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</si>
  <si>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</si>
  <si>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</si>
  <si>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</si>
  <si>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</si>
  <si>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</si>
  <si>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</si>
  <si>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</si>
  <si>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</si>
  <si>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</si>
  <si>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</si>
  <si>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</si>
  <si>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</si>
  <si>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</si>
  <si>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</si>
  <si>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</si>
  <si>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</si>
  <si>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</si>
  <si>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</si>
  <si>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</si>
  <si>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</si>
  <si>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</si>
  <si>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</si>
  <si>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</si>
  <si>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</si>
  <si>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</si>
  <si>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</si>
  <si>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</si>
  <si>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</si>
  <si>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</si>
  <si>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</si>
  <si>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</si>
  <si>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</si>
  <si>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</si>
  <si>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</si>
  <si>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</si>
  <si>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</si>
  <si>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</si>
  <si>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</si>
  <si>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</si>
  <si>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</si>
  <si>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</si>
  <si>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</si>
  <si>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</si>
  <si>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</si>
  <si>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</si>
  <si>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</si>
  <si>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</si>
  <si>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</si>
  <si>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</si>
  <si>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</si>
  <si>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</si>
  <si>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</si>
  <si>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</si>
  <si>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</si>
  <si>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</si>
  <si>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</si>
  <si>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</si>
  <si>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</si>
  <si>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</si>
  <si>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</si>
  <si>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</si>
  <si>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</si>
  <si>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</si>
  <si>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</si>
  <si>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</si>
  <si>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</si>
  <si>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</si>
  <si>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</si>
  <si>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</si>
  <si>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</si>
  <si>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</si>
  <si>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</si>
  <si>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</si>
  <si>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</si>
  <si>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</si>
  <si>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</si>
  <si>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</si>
  <si>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</si>
  <si>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</si>
  <si>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</si>
  <si>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</si>
  <si>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</si>
  <si>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</si>
  <si>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</si>
  <si>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</si>
  <si>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</si>
  <si>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</si>
  <si>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</si>
  <si>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</si>
  <si>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</si>
  <si>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</si>
  <si>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</si>
  <si>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</si>
  <si>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</si>
  <si>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</si>
  <si>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</si>
  <si>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</si>
  <si>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</si>
  <si>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</si>
  <si>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</si>
  <si>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</si>
  <si>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</si>
  <si>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</si>
  <si>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</si>
  <si>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</si>
  <si>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</si>
  <si>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</si>
  <si>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</si>
  <si>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</si>
  <si>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</si>
  <si>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</si>
  <si>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</si>
  <si>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</si>
  <si>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</si>
  <si>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</si>
  <si>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</si>
  <si>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</si>
  <si>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</si>
  <si>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</si>
  <si>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</si>
  <si>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</si>
  <si>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</si>
  <si>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</si>
  <si>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</si>
  <si>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</si>
  <si>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</si>
  <si>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</si>
  <si>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</si>
  <si>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</si>
  <si>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</si>
  <si>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</si>
  <si>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</si>
  <si>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</si>
  <si>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</si>
  <si>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</si>
  <si>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</si>
  <si>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</si>
  <si>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</si>
  <si>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</si>
  <si>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</si>
  <si>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</si>
  <si>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</si>
  <si>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</si>
  <si>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</si>
  <si>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</si>
  <si>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</si>
  <si>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</si>
  <si>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</si>
  <si>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</si>
  <si>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</si>
  <si>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</si>
  <si>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</si>
  <si>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</si>
  <si>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</si>
  <si>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</si>
  <si>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</si>
  <si>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</si>
  <si>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</si>
  <si>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</si>
  <si>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</si>
  <si>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</si>
  <si>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</si>
  <si>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</si>
  <si>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</si>
  <si>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</si>
  <si>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</si>
  <si>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</si>
  <si>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</si>
  <si>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</si>
  <si>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</si>
  <si>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</si>
  <si>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</si>
  <si>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</si>
  <si>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</si>
  <si>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</si>
  <si>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</si>
  <si>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</si>
  <si>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</si>
  <si>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</si>
  <si>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</si>
  <si>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</si>
  <si>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</si>
  <si>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</si>
  <si>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</si>
  <si>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</si>
  <si>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</si>
  <si>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</si>
  <si>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</si>
  <si>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</si>
  <si>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</si>
  <si>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</si>
  <si>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</si>
  <si>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</si>
  <si>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</si>
  <si>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</si>
  <si>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</si>
  <si>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</si>
  <si>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</si>
  <si>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</si>
  <si>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</si>
  <si>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</si>
  <si>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</si>
  <si>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</si>
  <si>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</si>
  <si>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</si>
  <si>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</si>
  <si>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</si>
  <si>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</si>
  <si>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</si>
  <si>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</si>
  <si>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</si>
  <si>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</si>
  <si>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</si>
  <si>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</si>
  <si>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</si>
  <si>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</si>
  <si>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</si>
  <si>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</si>
  <si>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</si>
  <si>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</si>
  <si>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</si>
  <si>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</si>
  <si>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</si>
  <si>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</si>
  <si>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</si>
  <si>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</si>
  <si>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</si>
  <si>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</si>
  <si>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</si>
  <si>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</si>
  <si>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</si>
  <si>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</si>
  <si>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</si>
  <si>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</si>
  <si>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</si>
  <si>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</si>
  <si>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</si>
  <si>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</si>
  <si>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</si>
  <si>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</si>
  <si>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</si>
  <si>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</si>
  <si>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</si>
  <si>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</si>
  <si>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</si>
  <si>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</si>
  <si>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</si>
  <si>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</si>
  <si>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</si>
  <si>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</si>
  <si>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</si>
  <si>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</si>
  <si>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</si>
  <si>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</si>
  <si>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</si>
  <si>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</si>
  <si>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</si>
  <si>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</si>
  <si>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</si>
  <si>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</si>
  <si>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</si>
  <si>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</si>
  <si>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</si>
  <si>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</si>
  <si>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</si>
  <si>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</si>
  <si>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</si>
  <si>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</si>
  <si>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</si>
  <si>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</si>
  <si>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</si>
  <si>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</si>
  <si>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</si>
  <si>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</si>
  <si>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</si>
  <si>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</si>
  <si>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</si>
  <si>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</si>
  <si>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</si>
  <si>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</si>
  <si>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</si>
  <si>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</si>
  <si>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</si>
  <si>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</si>
  <si>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</si>
  <si>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</si>
  <si>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</si>
  <si>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</si>
  <si>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</si>
  <si>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</si>
  <si>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</si>
  <si>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</si>
  <si>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</si>
  <si>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</si>
  <si>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</si>
  <si>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</si>
  <si>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</si>
  <si>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</si>
  <si>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</si>
  <si>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</si>
  <si>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</si>
  <si>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</si>
  <si>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</si>
  <si>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</si>
  <si>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</si>
  <si>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</si>
  <si>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</si>
  <si>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</si>
  <si>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</si>
  <si>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</si>
  <si>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</si>
  <si>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</si>
  <si>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</si>
  <si>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</si>
  <si>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</si>
  <si>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</si>
  <si>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</si>
  <si>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</si>
  <si>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</si>
  <si>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</si>
  <si>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</si>
  <si>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</si>
  <si>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</si>
  <si>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</si>
  <si>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</si>
  <si>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</si>
  <si>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</si>
  <si>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</si>
  <si>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</si>
  <si>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</si>
  <si>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</si>
  <si>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</si>
  <si>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</si>
  <si>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</si>
  <si>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</si>
  <si>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</si>
  <si>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</si>
  <si>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</si>
  <si>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</si>
  <si>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</si>
  <si>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</si>
  <si>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</si>
  <si>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</si>
  <si>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</si>
  <si>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</si>
  <si>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</si>
  <si>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</si>
  <si>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</si>
  <si>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</si>
  <si>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</si>
  <si>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</si>
  <si>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</si>
  <si>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</si>
  <si>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</si>
  <si>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</si>
  <si>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</si>
  <si>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</si>
  <si>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</si>
  <si>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</si>
  <si>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</si>
  <si>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</si>
  <si>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</si>
  <si>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</si>
  <si>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</si>
  <si>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</si>
  <si>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</si>
  <si>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</si>
  <si>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</si>
  <si>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</si>
  <si>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</si>
  <si>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</si>
  <si>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</si>
  <si>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</si>
  <si>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</si>
  <si>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</si>
  <si>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</si>
  <si>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</si>
  <si>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</si>
  <si>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</si>
  <si>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</si>
  <si>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</si>
  <si>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</si>
  <si>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</si>
  <si>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</si>
  <si>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</si>
  <si>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</si>
  <si>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</si>
  <si>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</si>
  <si>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</si>
  <si>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</si>
  <si>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</si>
  <si>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</si>
  <si>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</si>
  <si>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</si>
  <si>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</si>
  <si>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</si>
  <si>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</si>
  <si>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</si>
  <si>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</si>
  <si>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</si>
  <si>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</si>
  <si>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</si>
  <si>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</si>
  <si>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</si>
  <si>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</si>
  <si>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</si>
  <si>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</si>
  <si>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</si>
  <si>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</si>
  <si>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</si>
  <si>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</si>
  <si>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</si>
  <si>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</si>
  <si>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</si>
  <si>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</si>
  <si>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</si>
  <si>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</si>
  <si>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</si>
  <si>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</si>
  <si>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</si>
  <si>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</si>
  <si>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</si>
  <si>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</si>
  <si>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</si>
  <si>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</si>
  <si>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</si>
  <si>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</si>
  <si>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</si>
  <si>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</si>
  <si>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</si>
  <si>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</si>
  <si>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</si>
  <si>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</si>
  <si>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</si>
  <si>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</si>
  <si>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</si>
  <si>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</si>
  <si>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</si>
  <si>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</si>
  <si>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</si>
  <si>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</si>
  <si>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</si>
  <si>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</si>
  <si>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</si>
  <si>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</si>
  <si>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</si>
  <si>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</si>
  <si>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</si>
  <si>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</si>
  <si>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</si>
  <si>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</si>
  <si>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</si>
  <si>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</si>
  <si>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</si>
  <si>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</si>
  <si>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</si>
  <si>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</si>
  <si>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</si>
  <si>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</si>
  <si>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</si>
  <si>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</si>
  <si>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</si>
  <si>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</si>
  <si>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</si>
  <si>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</si>
  <si>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</si>
  <si>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</si>
  <si>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</si>
  <si>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</si>
  <si>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</si>
  <si>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</si>
  <si>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</si>
  <si>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</si>
  <si>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</si>
  <si>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</si>
  <si>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</si>
  <si>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</si>
  <si>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</si>
  <si>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</si>
  <si>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</si>
  <si>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</si>
  <si>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</si>
  <si>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</si>
  <si>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</si>
  <si>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</si>
  <si>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</si>
  <si>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</si>
  <si>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</si>
  <si>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</si>
  <si>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</si>
  <si>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</si>
  <si>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</si>
  <si>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</si>
  <si>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</si>
  <si>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</si>
  <si>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</si>
  <si>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</si>
  <si>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</si>
  <si>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</si>
  <si>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</si>
  <si>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</si>
  <si>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</si>
  <si>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</si>
  <si>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</si>
  <si>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</si>
  <si>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</si>
  <si>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</si>
  <si>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</si>
  <si>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</si>
  <si>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</si>
  <si>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</si>
  <si>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</si>
  <si>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</si>
  <si>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</si>
  <si>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</si>
  <si>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</si>
  <si>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</si>
  <si>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</si>
  <si>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</si>
  <si>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</si>
  <si>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</si>
  <si>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</si>
  <si>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</si>
  <si>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</si>
  <si>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</si>
  <si>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</si>
  <si>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</si>
  <si>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</si>
  <si>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</si>
  <si>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</si>
  <si>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</si>
  <si>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</si>
  <si>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</si>
  <si>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</si>
  <si>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</si>
  <si>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</si>
  <si>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</si>
  <si>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</si>
  <si>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</si>
  <si>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</si>
  <si>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</si>
  <si>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</si>
  <si>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</si>
  <si>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</si>
  <si>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</si>
  <si>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</si>
  <si>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</si>
  <si>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</si>
  <si>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</si>
  <si>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</si>
  <si>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</si>
  <si>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</si>
  <si>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</si>
  <si>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</si>
  <si>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</si>
  <si>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</si>
  <si>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</si>
  <si>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</si>
  <si>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</si>
  <si>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</si>
  <si>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</si>
  <si>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</si>
  <si>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</si>
  <si>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</si>
  <si>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</si>
  <si>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</si>
  <si>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</si>
  <si>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</si>
  <si>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</si>
  <si>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</si>
  <si>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</si>
  <si>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</si>
  <si>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</si>
  <si>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</si>
  <si>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</si>
  <si>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</si>
  <si>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</si>
  <si>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</si>
  <si>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</si>
  <si>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</si>
  <si>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</si>
  <si>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</si>
  <si>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</si>
  <si>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</si>
  <si>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</si>
  <si>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</si>
  <si>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</si>
  <si>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</si>
  <si>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</si>
  <si>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</si>
  <si>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</si>
  <si>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</si>
  <si>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</si>
  <si>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</si>
  <si>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</si>
  <si>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</si>
  <si>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</si>
  <si>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</si>
  <si>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</si>
  <si>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</si>
  <si>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</si>
  <si>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</si>
  <si>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</si>
  <si>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</si>
  <si>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</si>
  <si>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</si>
  <si>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</si>
  <si>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</si>
  <si>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</si>
  <si>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</si>
  <si>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</si>
  <si>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</si>
  <si>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</si>
  <si>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</si>
  <si>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</si>
  <si>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</si>
  <si>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</si>
  <si>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</si>
  <si>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</si>
  <si>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</si>
  <si>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</si>
  <si>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</si>
  <si>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</si>
  <si>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</si>
  <si>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</si>
  <si>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</si>
  <si>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</si>
  <si>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</si>
  <si>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</si>
  <si>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</si>
  <si>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</si>
  <si>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</si>
  <si>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</si>
  <si>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</si>
  <si>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</si>
  <si>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</si>
  <si>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</si>
  <si>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</si>
  <si>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</si>
  <si>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</si>
  <si>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</si>
  <si>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</si>
  <si>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</si>
  <si>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</si>
  <si>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</si>
  <si>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</si>
  <si>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</si>
  <si>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</si>
  <si>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</si>
  <si>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</si>
  <si>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</si>
  <si>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</si>
  <si>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</si>
  <si>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</si>
  <si>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</si>
  <si>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</si>
  <si>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</si>
  <si>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</si>
  <si>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</si>
  <si>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</si>
  <si>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</si>
  <si>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</si>
  <si>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</si>
  <si>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</si>
  <si>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</si>
  <si>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</si>
  <si>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</si>
  <si>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</si>
  <si>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</si>
  <si>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</si>
  <si>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</si>
  <si>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</si>
  <si>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</si>
  <si>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</si>
  <si>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</si>
  <si>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</si>
  <si>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</si>
  <si>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</si>
  <si>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</si>
  <si>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</si>
  <si>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</si>
  <si>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</si>
  <si>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</si>
  <si>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</si>
  <si>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</si>
  <si>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</si>
  <si>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</si>
  <si>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</si>
  <si>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</si>
  <si>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</si>
  <si>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</si>
  <si>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</si>
  <si>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</si>
  <si>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</si>
  <si>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</si>
  <si>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</si>
  <si>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</si>
  <si>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</si>
  <si>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</si>
  <si>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</si>
  <si>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</si>
  <si>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</si>
  <si>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</si>
  <si>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</si>
  <si>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</si>
  <si>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</si>
  <si>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</si>
  <si>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</si>
  <si>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</si>
  <si>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</si>
  <si>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</si>
  <si>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</si>
  <si>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</si>
  <si>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</si>
  <si>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</si>
  <si>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</si>
  <si>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</si>
  <si>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</si>
  <si>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</si>
  <si>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</si>
  <si>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</si>
  <si>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</si>
  <si>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</si>
  <si>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</si>
  <si>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</si>
  <si>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</si>
  <si>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</si>
  <si>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</si>
  <si>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</si>
  <si>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</si>
  <si>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</si>
  <si>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</si>
  <si>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</si>
  <si>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</si>
  <si>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</si>
  <si>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</si>
  <si>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</si>
  <si>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</si>
  <si>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</si>
  <si>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</si>
  <si>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</si>
  <si>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</si>
  <si>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</si>
  <si>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</si>
  <si>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</si>
  <si>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</si>
  <si>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</si>
  <si>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</si>
  <si>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</si>
  <si>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</si>
  <si>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</si>
  <si>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</si>
  <si>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</si>
  <si>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</si>
  <si>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</si>
  <si>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</si>
  <si>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</si>
  <si>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</si>
  <si>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</si>
  <si>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</si>
  <si>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</si>
  <si>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</si>
  <si>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</si>
  <si>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</si>
  <si>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</si>
  <si>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</si>
  <si>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</si>
  <si>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</si>
  <si>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</si>
  <si>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</si>
  <si>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</si>
  <si>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</si>
  <si>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</si>
  <si>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</si>
  <si>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</si>
  <si>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</si>
  <si>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</si>
  <si>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</si>
  <si>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</si>
  <si>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</si>
  <si>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</si>
  <si>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</si>
  <si>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</si>
  <si>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</si>
  <si>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</si>
  <si>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</si>
  <si>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</si>
  <si>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</si>
  <si>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</si>
  <si>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</si>
  <si>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</si>
  <si>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</si>
  <si>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</si>
  <si>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</si>
  <si>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</si>
  <si>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</si>
  <si>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</si>
  <si>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</si>
  <si>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</si>
  <si>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</si>
  <si>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</si>
  <si>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</si>
  <si>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</si>
  <si>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</si>
  <si>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</si>
  <si>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</si>
  <si>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</si>
  <si>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</si>
  <si>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</si>
  <si>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</si>
  <si>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</si>
  <si>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</si>
  <si>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</si>
  <si>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</si>
  <si>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</si>
  <si>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</si>
  <si>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</si>
  <si>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</si>
  <si>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</si>
  <si>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</si>
  <si>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</si>
  <si>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</si>
  <si>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</si>
  <si>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</si>
  <si>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</si>
  <si>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</si>
  <si>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</si>
  <si>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</si>
  <si>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</si>
  <si>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</si>
  <si>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</si>
  <si>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</si>
  <si>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</si>
  <si>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</si>
  <si>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</si>
  <si>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</si>
  <si>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</si>
  <si>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</si>
  <si>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</si>
  <si>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</si>
  <si>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</si>
  <si>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</si>
  <si>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</si>
  <si>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</si>
  <si>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</si>
  <si>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</si>
  <si>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</si>
  <si>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</si>
  <si>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</si>
  <si>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</si>
  <si>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</si>
  <si>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</si>
  <si>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</si>
  <si>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</si>
  <si>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</si>
  <si>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</si>
  <si>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</si>
  <si>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</si>
  <si>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</si>
  <si>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</si>
  <si>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</si>
  <si>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</si>
  <si>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</si>
  <si>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</si>
  <si>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</si>
  <si>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</si>
  <si>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</si>
  <si>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</si>
  <si>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</si>
  <si>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</si>
  <si>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</si>
  <si>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</si>
  <si>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</si>
  <si>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</si>
  <si>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</si>
  <si>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</si>
  <si>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</si>
  <si>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</si>
  <si>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</si>
  <si>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</si>
  <si>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</si>
  <si>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</si>
  <si>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</si>
  <si>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</si>
  <si>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</si>
  <si>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</si>
  <si>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</si>
  <si>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</si>
  <si>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</si>
  <si>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</si>
  <si>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</si>
  <si>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</si>
  <si>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</si>
  <si>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</si>
  <si>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</si>
  <si>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</si>
  <si>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</si>
  <si>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</si>
  <si>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</si>
  <si>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</si>
  <si>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</si>
  <si>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</si>
  <si>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</si>
  <si>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</si>
  <si>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</si>
  <si>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</si>
  <si>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</si>
  <si>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</si>
  <si>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</si>
  <si>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</si>
  <si>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</si>
  <si>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</si>
  <si>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</si>
  <si>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</si>
  <si>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</si>
  <si>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</si>
  <si>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</si>
  <si>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</si>
  <si>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</si>
  <si>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</si>
  <si>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</si>
  <si>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</si>
  <si>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</si>
  <si>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</si>
  <si>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</si>
  <si>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</si>
  <si>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</si>
  <si>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</si>
  <si>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</si>
  <si>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</si>
  <si>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</si>
  <si>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</si>
  <si>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</si>
  <si>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</si>
  <si>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</si>
  <si>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</si>
  <si>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</si>
  <si>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</si>
  <si>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</si>
  <si>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</si>
  <si>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</si>
  <si>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</si>
  <si>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</si>
  <si>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</si>
  <si>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</si>
  <si>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</si>
  <si>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</si>
  <si>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</si>
  <si>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</si>
  <si>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</si>
  <si>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</si>
  <si>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</si>
  <si>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</si>
  <si>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</si>
  <si>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</si>
  <si>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</si>
  <si>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</si>
  <si>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</si>
  <si>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</si>
  <si>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</si>
  <si>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</si>
  <si>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</si>
  <si>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</si>
  <si>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</si>
  <si>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</si>
  <si>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</si>
  <si>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</si>
  <si>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</si>
  <si>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</si>
  <si>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</si>
  <si>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</si>
  <si>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</si>
  <si>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</si>
  <si>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</si>
  <si>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</si>
  <si>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</si>
  <si>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</si>
  <si>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</si>
  <si>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</si>
  <si>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</si>
  <si>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</si>
  <si>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</si>
  <si>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</si>
  <si>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</si>
  <si>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</si>
  <si>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</si>
  <si>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</si>
  <si>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</si>
  <si>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</si>
  <si>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</si>
  <si>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</si>
  <si>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</si>
  <si>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</si>
  <si>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</si>
  <si>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</si>
  <si>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</si>
  <si>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</si>
  <si>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</si>
  <si>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</si>
  <si>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</si>
  <si>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</si>
  <si>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</si>
  <si>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</si>
  <si>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</si>
  <si>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</si>
  <si>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</si>
  <si>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</si>
  <si>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</si>
  <si>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</si>
  <si>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</si>
  <si>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</si>
  <si>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</si>
  <si>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</si>
  <si>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</si>
  <si>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</si>
  <si>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</si>
  <si>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</si>
  <si>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</si>
  <si>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</si>
  <si>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</si>
  <si>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</si>
  <si>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</si>
  <si>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</si>
  <si>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</si>
  <si>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</si>
  <si>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</si>
  <si>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</si>
  <si>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</si>
  <si>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</si>
  <si>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</si>
  <si>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</si>
  <si>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</si>
  <si>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</si>
  <si>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</si>
  <si>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</si>
  <si>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</si>
  <si>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</si>
  <si>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</si>
  <si>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</si>
  <si>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</si>
  <si>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</si>
  <si>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</si>
  <si>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</si>
  <si>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</si>
  <si>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</si>
  <si>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</si>
  <si>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</si>
  <si>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</si>
  <si>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</si>
  <si>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</si>
  <si>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</si>
  <si>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</si>
  <si>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</si>
  <si>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</si>
  <si>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</si>
  <si>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</si>
  <si>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</si>
  <si>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</si>
  <si>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</si>
  <si>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</si>
  <si>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</si>
  <si>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</si>
  <si>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</si>
  <si>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</si>
  <si>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</si>
  <si>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</si>
  <si>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</si>
  <si>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</si>
  <si>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</si>
  <si>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</si>
  <si>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</si>
  <si>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</si>
  <si>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</si>
  <si>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</si>
  <si>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</si>
  <si>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</si>
  <si>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</si>
  <si>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</si>
  <si>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</si>
  <si>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</si>
  <si>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</si>
  <si>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</si>
  <si>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</si>
  <si>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</si>
  <si>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</si>
  <si>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</si>
  <si>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</si>
  <si>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</si>
  <si>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</si>
  <si>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</si>
  <si>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</si>
  <si>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</si>
  <si>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</si>
  <si>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</si>
  <si>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</si>
  <si>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</si>
  <si>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</si>
  <si>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</si>
  <si>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</si>
  <si>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</si>
  <si>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</si>
  <si>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</si>
  <si>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</si>
  <si>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</si>
  <si>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</si>
  <si>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</si>
  <si>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</si>
  <si>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</si>
  <si>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</si>
  <si>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</si>
  <si>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</si>
  <si>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</si>
  <si>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</si>
  <si>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</si>
  <si>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</si>
  <si>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</si>
  <si>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</si>
  <si>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</si>
  <si>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</si>
  <si>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</si>
  <si>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</si>
  <si>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</si>
  <si>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</si>
  <si>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</si>
  <si>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</si>
  <si>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</si>
  <si>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</si>
  <si>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</si>
  <si>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</si>
  <si>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</si>
  <si>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</si>
  <si>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</si>
  <si>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</si>
  <si>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</si>
  <si>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</si>
  <si>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</si>
  <si>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</si>
  <si>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</si>
  <si>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</si>
  <si>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</si>
  <si>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</si>
  <si>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</si>
  <si>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</si>
  <si>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</si>
  <si>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</si>
  <si>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</si>
  <si>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</si>
  <si>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</si>
  <si>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</si>
  <si>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</si>
  <si>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</si>
  <si>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</si>
  <si>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</si>
  <si>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</si>
  <si>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</si>
  <si>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</si>
  <si>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</si>
  <si>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</si>
  <si>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</si>
  <si>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</si>
  <si>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</si>
  <si>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</si>
  <si>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</si>
  <si>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</si>
  <si>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</si>
  <si>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</si>
  <si>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</si>
  <si>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</si>
  <si>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</si>
  <si>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</si>
  <si>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</si>
  <si>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</si>
  <si>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</si>
  <si>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</si>
  <si>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</si>
  <si>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</si>
  <si>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</si>
  <si>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</si>
  <si>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</si>
  <si>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</si>
  <si>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</si>
  <si>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</si>
  <si>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</si>
  <si>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</si>
  <si>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</si>
  <si>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</si>
  <si>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</si>
  <si>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</si>
  <si>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</si>
  <si>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</si>
  <si>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</si>
  <si>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</si>
  <si>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</si>
  <si>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</si>
  <si>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</si>
  <si>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</si>
  <si>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</si>
  <si>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</si>
  <si>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</si>
  <si>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</si>
  <si>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</si>
  <si>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</si>
  <si>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</si>
  <si>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</si>
  <si>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</si>
  <si>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</si>
  <si>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</si>
  <si>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</si>
  <si>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</si>
  <si>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</si>
  <si>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</si>
  <si>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</si>
  <si>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</si>
  <si>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</si>
  <si>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</si>
  <si>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</si>
  <si>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</si>
  <si>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</si>
  <si>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</si>
  <si>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</si>
  <si>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</si>
  <si>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</si>
  <si>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</si>
  <si>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</si>
  <si>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</si>
  <si>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</si>
  <si>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</si>
  <si>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</si>
  <si>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</si>
  <si>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</si>
  <si>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</si>
  <si>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</si>
  <si>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</si>
  <si>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</si>
  <si>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</si>
  <si>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</si>
  <si>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</si>
  <si>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</si>
  <si>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</si>
  <si>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</si>
  <si>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</si>
  <si>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</si>
  <si>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</si>
  <si>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</si>
  <si>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</si>
  <si>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</si>
  <si>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</si>
  <si>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</si>
  <si>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</si>
  <si>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</si>
  <si>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</si>
  <si>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</si>
  <si>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</si>
  <si>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</si>
  <si>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</si>
  <si>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</si>
  <si>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</si>
  <si>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</si>
  <si>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</si>
  <si>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</si>
  <si>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</si>
  <si>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</si>
  <si>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</si>
  <si>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</si>
  <si>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</si>
  <si>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</si>
  <si>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</si>
  <si>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</si>
  <si>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</si>
  <si>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</si>
  <si>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</si>
  <si>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</si>
  <si>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</si>
  <si>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</si>
  <si>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</si>
  <si>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</si>
  <si>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</si>
  <si>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</si>
  <si>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</si>
  <si>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</si>
  <si>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</si>
  <si>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</si>
  <si>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</si>
  <si>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</si>
  <si>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</si>
  <si>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</si>
  <si>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</si>
  <si>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</si>
  <si>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</si>
  <si>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</si>
  <si>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</si>
  <si>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</si>
  <si>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</si>
  <si>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</si>
  <si>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</si>
  <si>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</si>
  <si>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</si>
  <si>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</si>
  <si>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</si>
  <si>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</si>
  <si>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</si>
  <si>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</si>
  <si>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</si>
  <si>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</si>
  <si>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</si>
  <si>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</si>
  <si>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</si>
  <si>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</si>
  <si>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</si>
  <si>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</si>
  <si>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</si>
  <si>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</si>
  <si>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</si>
  <si>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</si>
  <si>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</si>
  <si>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</si>
  <si>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</si>
  <si>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</si>
  <si>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</si>
  <si>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</si>
  <si>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</si>
  <si>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</si>
  <si>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</si>
  <si>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</si>
  <si>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</si>
  <si>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</si>
  <si>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</si>
  <si>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</si>
  <si>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</si>
  <si>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</si>
  <si>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</si>
  <si>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</si>
  <si>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</si>
  <si>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</si>
  <si>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</si>
  <si>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</si>
  <si>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</si>
  <si>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</si>
  <si>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</si>
  <si>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</si>
  <si>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</si>
  <si>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</si>
  <si>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</si>
  <si>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</si>
  <si>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</si>
  <si>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</si>
  <si>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</si>
  <si>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</si>
  <si>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</si>
  <si>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</si>
  <si>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</si>
  <si>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</si>
  <si>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</si>
  <si>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</si>
  <si>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</si>
  <si>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</si>
  <si>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</si>
  <si>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</si>
  <si>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</si>
  <si>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</si>
  <si>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</si>
  <si>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</si>
  <si>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</si>
  <si>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</si>
  <si>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</si>
  <si>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</si>
  <si>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</si>
  <si>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</si>
  <si>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</si>
  <si>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</si>
  <si>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</si>
  <si>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</si>
  <si>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</si>
  <si>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</si>
  <si>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</si>
  <si>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</si>
  <si>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</si>
  <si>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</si>
  <si>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</si>
  <si>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</si>
  <si>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</si>
  <si>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</si>
  <si>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</si>
  <si>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</si>
  <si>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</si>
  <si>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</si>
  <si>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</si>
  <si>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</si>
  <si>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</si>
  <si>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</si>
  <si>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</si>
  <si>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</si>
  <si>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</si>
  <si>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</si>
  <si>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</si>
  <si>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</si>
  <si>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</si>
  <si>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</si>
  <si>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</si>
  <si>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</si>
  <si>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</si>
  <si>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</si>
  <si>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</si>
  <si>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</si>
  <si>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</si>
  <si>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</si>
  <si>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</si>
  <si>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</si>
  <si>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</si>
  <si>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</si>
  <si>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</si>
  <si>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</si>
  <si>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</si>
  <si>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</si>
  <si>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</si>
  <si>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</si>
  <si>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</si>
  <si>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</si>
  <si>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</si>
  <si>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</si>
  <si>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</si>
  <si>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</si>
  <si>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</si>
  <si>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</si>
  <si>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</si>
  <si>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</si>
  <si>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</si>
  <si>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</si>
  <si>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</si>
  <si>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</si>
  <si>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</si>
  <si>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</si>
  <si>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</si>
  <si>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</si>
  <si>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</si>
  <si>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</si>
  <si>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</si>
  <si>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</si>
  <si>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</si>
  <si>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</si>
  <si>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</si>
  <si>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</si>
  <si>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</si>
  <si>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</si>
  <si>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</si>
  <si>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</si>
  <si>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</si>
  <si>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</si>
  <si>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</si>
  <si>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</si>
  <si>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</si>
  <si>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</si>
  <si>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</si>
  <si>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</si>
  <si>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</si>
  <si>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</si>
  <si>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</si>
  <si>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</si>
  <si>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</si>
  <si>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</si>
  <si>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</si>
  <si>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</si>
  <si>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</si>
  <si>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</si>
  <si>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</si>
  <si>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</si>
  <si>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</si>
  <si>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</si>
  <si>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</si>
  <si>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</si>
  <si>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</si>
  <si>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</si>
  <si>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</si>
  <si>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</si>
  <si>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</si>
  <si>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</si>
  <si>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</si>
  <si>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</si>
  <si>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</si>
  <si>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</si>
  <si>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</si>
  <si>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</si>
  <si>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</si>
  <si>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</si>
  <si>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</si>
  <si>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</si>
  <si>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</si>
  <si>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</si>
  <si>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</si>
  <si>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</si>
  <si>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</si>
  <si>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</si>
  <si>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</si>
  <si>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</si>
  <si>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</si>
  <si>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</si>
  <si>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</si>
  <si>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</si>
  <si>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</si>
  <si>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</si>
  <si>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</si>
  <si>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</si>
  <si>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</si>
  <si>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</si>
  <si>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</si>
  <si>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</si>
  <si>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</si>
  <si>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</si>
  <si>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</si>
  <si>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</si>
  <si>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</si>
  <si>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</si>
  <si>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</si>
  <si>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</si>
  <si>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</si>
  <si>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</si>
  <si>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</si>
  <si>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</si>
  <si>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</si>
  <si>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</si>
  <si>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</si>
  <si>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</si>
  <si>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</si>
  <si>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</si>
  <si>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</si>
  <si>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</si>
  <si>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</si>
  <si>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</si>
  <si>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</si>
  <si>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</si>
  <si>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</si>
  <si>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</si>
  <si>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</si>
  <si>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</si>
  <si>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</si>
  <si>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</si>
  <si>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</si>
  <si>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</si>
  <si>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</si>
  <si>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</si>
  <si>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</si>
  <si>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</si>
  <si>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</si>
  <si>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</si>
  <si>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</si>
  <si>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</si>
  <si>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</si>
  <si>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</si>
  <si>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</si>
  <si>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</si>
  <si>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</si>
  <si>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</si>
  <si>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</si>
  <si>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</si>
  <si>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</si>
  <si>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</si>
  <si>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</si>
  <si>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</si>
  <si>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</si>
  <si>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</si>
  <si>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</si>
  <si>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</si>
  <si>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</si>
  <si>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</si>
  <si>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</si>
  <si>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</si>
  <si>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</si>
  <si>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</si>
  <si>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</si>
  <si>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</si>
  <si>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</si>
  <si>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</si>
  <si>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</si>
  <si>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</si>
  <si>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</si>
  <si>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</si>
  <si>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</si>
  <si>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</si>
  <si>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</si>
  <si>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</si>
  <si>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</si>
  <si>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</si>
  <si>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</si>
  <si>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</si>
  <si>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</si>
  <si>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</si>
  <si>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</si>
  <si>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</si>
  <si>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</si>
  <si>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</si>
  <si>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</si>
  <si>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</si>
  <si>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</si>
  <si>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</si>
  <si>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</si>
  <si>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</si>
  <si>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</si>
  <si>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</si>
  <si>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</si>
  <si>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</si>
  <si>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</si>
  <si>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</si>
  <si>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</si>
  <si>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</si>
  <si>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</si>
  <si>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</si>
  <si>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</si>
  <si>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</si>
  <si>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</si>
  <si>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</si>
  <si>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</si>
  <si>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</si>
  <si>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</si>
  <si>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</si>
  <si>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</si>
  <si>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</si>
  <si>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</si>
  <si>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</si>
  <si>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</si>
  <si>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</si>
  <si>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</si>
  <si>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</si>
  <si>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</si>
  <si>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</si>
  <si>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</si>
  <si>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</si>
  <si>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</si>
  <si>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</si>
  <si>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</si>
  <si>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</si>
  <si>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</si>
  <si>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</si>
  <si>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</si>
  <si>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</si>
  <si>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</si>
  <si>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</si>
  <si>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</si>
  <si>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</si>
  <si>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</si>
  <si>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</si>
  <si>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</si>
  <si>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</si>
  <si>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</si>
  <si>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</si>
  <si>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</si>
  <si>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</si>
  <si>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</si>
  <si>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</si>
  <si>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</si>
  <si>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</si>
  <si>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</si>
  <si>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</si>
  <si>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</si>
  <si>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</si>
  <si>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</si>
  <si>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</si>
  <si>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</si>
  <si>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</si>
  <si>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</si>
  <si>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</si>
  <si>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</si>
  <si>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</si>
  <si>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</si>
  <si>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</si>
  <si>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</si>
  <si>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</si>
  <si>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</si>
  <si>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</si>
  <si>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</si>
  <si>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</si>
  <si>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</si>
  <si>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</si>
  <si>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</si>
  <si>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</si>
  <si>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</si>
  <si>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</si>
  <si>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</si>
  <si>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</si>
  <si>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</si>
  <si>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</si>
  <si>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</si>
  <si>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</si>
  <si>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</si>
  <si>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</si>
  <si>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</si>
  <si>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</si>
  <si>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</si>
  <si>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</si>
  <si>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</si>
  <si>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</si>
  <si>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</si>
  <si>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</si>
  <si>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</si>
  <si>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</si>
  <si>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</si>
  <si>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</si>
  <si>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</si>
  <si>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</si>
  <si>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</si>
  <si>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</si>
  <si>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</si>
  <si>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</si>
  <si>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</si>
  <si>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</si>
  <si>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</si>
  <si>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</si>
  <si>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</si>
  <si>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</si>
  <si>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</si>
  <si>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</si>
  <si>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</si>
  <si>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</si>
  <si>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</si>
  <si>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</si>
  <si>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</si>
  <si>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</si>
  <si>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</si>
  <si>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</si>
  <si>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</si>
  <si>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</si>
  <si>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</si>
  <si>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</si>
  <si>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</si>
  <si>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</si>
  <si>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</si>
  <si>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</si>
  <si>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</si>
  <si>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</si>
  <si>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</si>
  <si>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</si>
  <si>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</si>
  <si>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</si>
  <si>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</si>
  <si>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</si>
  <si>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</si>
  <si>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</si>
  <si>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</si>
  <si>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</si>
  <si>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</si>
  <si>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</si>
  <si>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</si>
  <si>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</si>
  <si>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</si>
  <si>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</si>
  <si>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</si>
  <si>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</si>
  <si>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</si>
  <si>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</si>
  <si>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</si>
  <si>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</si>
  <si>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</si>
  <si>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</si>
  <si>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</si>
  <si>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</si>
  <si>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</si>
  <si>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</si>
  <si>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</si>
  <si>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</si>
  <si>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</si>
  <si>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</si>
  <si>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</si>
  <si>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</si>
  <si>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</si>
  <si>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</si>
  <si>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</si>
  <si>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</si>
  <si>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</si>
  <si>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</si>
  <si>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</si>
  <si>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</si>
  <si>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</si>
  <si>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</si>
  <si>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</si>
  <si>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</si>
  <si>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</si>
  <si>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</si>
  <si>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</si>
  <si>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</si>
  <si>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</si>
  <si>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</si>
  <si>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</si>
  <si>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</si>
  <si>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</si>
  <si>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</si>
  <si>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</si>
  <si>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</si>
  <si>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</si>
  <si>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</si>
  <si>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</si>
  <si>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</si>
  <si>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</si>
  <si>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</si>
  <si>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</si>
  <si>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</si>
  <si>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</si>
  <si>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</si>
  <si>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</si>
  <si>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</si>
  <si>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</si>
  <si>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</si>
  <si>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</si>
  <si>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</si>
  <si>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</si>
  <si>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</si>
  <si>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</si>
  <si>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</si>
  <si>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</si>
  <si>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</si>
  <si>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</si>
  <si>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</si>
  <si>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</si>
  <si>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</si>
  <si>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</si>
  <si>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</si>
  <si>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</si>
  <si>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</si>
  <si>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</si>
  <si>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</si>
  <si>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</si>
  <si>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</si>
  <si>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</si>
  <si>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</si>
  <si>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</si>
  <si>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</si>
  <si>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</si>
  <si>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</si>
  <si>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</si>
  <si>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</si>
  <si>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</si>
  <si>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</si>
  <si>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</si>
  <si>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</si>
  <si>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</si>
  <si>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</si>
  <si>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</si>
  <si>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</si>
  <si>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</si>
  <si>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</si>
  <si>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</si>
  <si>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</si>
  <si>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</si>
  <si>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</si>
  <si>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</si>
  <si>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</si>
  <si>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</si>
  <si>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</si>
  <si>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</si>
  <si>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</si>
  <si>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</si>
  <si>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</si>
  <si>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</si>
  <si>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</si>
  <si>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</si>
  <si>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</si>
  <si>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</si>
  <si>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</si>
  <si>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</si>
  <si>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</si>
  <si>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</si>
  <si>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</si>
  <si>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</si>
  <si>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</si>
  <si>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</si>
  <si>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</si>
  <si>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</si>
  <si>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</si>
  <si>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</si>
  <si>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</si>
  <si>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</si>
  <si>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</si>
  <si>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</si>
  <si>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</si>
  <si>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</si>
  <si>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</si>
  <si>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</si>
  <si>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</si>
  <si>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</si>
  <si>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</si>
  <si>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</si>
  <si>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</si>
  <si>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</si>
  <si>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</si>
  <si>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</si>
  <si>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</si>
  <si>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</si>
  <si>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</si>
  <si>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</si>
  <si>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</si>
  <si>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</si>
  <si>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</si>
  <si>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</si>
  <si>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</si>
  <si>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</si>
  <si>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</si>
  <si>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</si>
  <si>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</si>
  <si>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</si>
  <si>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</si>
  <si>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</si>
  <si>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</si>
  <si>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</si>
  <si>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</si>
  <si>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</si>
  <si>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</si>
  <si>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</si>
  <si>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</si>
  <si>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</si>
  <si>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</si>
  <si>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</si>
  <si>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</si>
  <si>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</si>
  <si>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</si>
  <si>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</si>
  <si>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</si>
  <si>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</si>
  <si>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</si>
  <si>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</si>
  <si>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</si>
  <si>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</si>
  <si>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</si>
  <si>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</si>
  <si>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</si>
  <si>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</si>
  <si>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</si>
  <si>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</si>
  <si>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</si>
  <si>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</si>
  <si>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</si>
  <si>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</si>
  <si>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</si>
  <si>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</si>
  <si>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</si>
  <si>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</si>
  <si>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</si>
  <si>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</si>
  <si>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</si>
  <si>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</si>
  <si>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</si>
  <si>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</si>
  <si>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</si>
  <si>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</si>
  <si>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</si>
  <si>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</si>
  <si>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</si>
  <si>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</si>
  <si>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</si>
  <si>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</si>
  <si>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</si>
  <si>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</si>
  <si>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</si>
  <si>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</si>
  <si>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</si>
  <si>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</si>
  <si>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</si>
  <si>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</si>
  <si>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</si>
  <si>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</si>
  <si>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</si>
  <si>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</si>
  <si>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</si>
  <si>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</si>
  <si>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</si>
  <si>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</si>
  <si>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</si>
  <si>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</si>
  <si>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</si>
  <si>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</si>
  <si>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</si>
  <si>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</si>
  <si>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</si>
  <si>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</si>
  <si>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</si>
  <si>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</si>
  <si>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</si>
  <si>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</si>
  <si>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</si>
  <si>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</si>
  <si>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</si>
  <si>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</si>
  <si>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</si>
  <si>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</si>
  <si>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</si>
  <si>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</si>
  <si>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</si>
  <si>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</si>
  <si>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</si>
  <si>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</si>
  <si>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</si>
  <si>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</si>
  <si>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</si>
  <si>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</si>
  <si>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</si>
  <si>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</si>
  <si>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</si>
  <si>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</si>
  <si>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</si>
  <si>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</si>
  <si>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</si>
  <si>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</si>
  <si>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</si>
  <si>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</si>
  <si>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</si>
  <si>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</si>
  <si>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</si>
  <si>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</si>
  <si>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</si>
  <si>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</si>
  <si>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</si>
  <si>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</si>
  <si>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</si>
  <si>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</si>
  <si>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</si>
  <si>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</si>
  <si>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</si>
  <si>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</si>
  <si>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</si>
  <si>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</si>
  <si>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</si>
  <si>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</si>
  <si>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</si>
  <si>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</si>
  <si>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</si>
  <si>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</si>
  <si>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</si>
  <si>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</si>
  <si>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</si>
  <si>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</si>
  <si>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</si>
  <si>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</si>
  <si>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</si>
  <si>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</si>
  <si>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</si>
  <si>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</si>
  <si>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</si>
  <si>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</si>
  <si>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</si>
  <si>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</si>
  <si>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</si>
  <si>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</si>
  <si>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</si>
  <si>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</si>
  <si>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</si>
  <si>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</si>
  <si>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</si>
  <si>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</si>
  <si>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</si>
  <si>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</si>
  <si>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</si>
  <si>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</si>
  <si>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</si>
  <si>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</si>
  <si>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</si>
  <si>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</si>
  <si>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</si>
  <si>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</si>
  <si>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</si>
  <si>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</si>
  <si>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</si>
  <si>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</si>
  <si>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</si>
  <si>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</si>
  <si>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</si>
  <si>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</si>
  <si>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</si>
  <si>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</si>
  <si>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</si>
  <si>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</si>
  <si>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</si>
  <si>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</si>
  <si>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</si>
  <si>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</si>
  <si>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</si>
  <si>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</si>
  <si>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</si>
  <si>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</si>
  <si>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</si>
  <si>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</si>
  <si>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</si>
  <si>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</si>
  <si>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</si>
  <si>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</si>
  <si>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</si>
  <si>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</si>
  <si>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</si>
  <si>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</si>
  <si>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</si>
  <si>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</si>
  <si>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</si>
  <si>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</si>
  <si>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</si>
  <si>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</si>
  <si>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</si>
  <si>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</si>
  <si>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</si>
  <si>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</si>
  <si>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</si>
  <si>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</si>
  <si>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</si>
  <si>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</si>
  <si>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</si>
  <si>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</si>
  <si>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</si>
  <si>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</si>
  <si>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</si>
  <si>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</si>
  <si>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</si>
  <si>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</si>
  <si>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</si>
  <si>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</si>
  <si>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</si>
  <si>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</si>
  <si>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</si>
  <si>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</si>
  <si>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</si>
  <si>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</si>
  <si>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</si>
  <si>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</si>
  <si>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</si>
  <si>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</si>
  <si>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</si>
  <si>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</si>
  <si>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</si>
  <si>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</si>
  <si>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</si>
  <si>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</si>
  <si>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</si>
  <si>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</si>
  <si>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</si>
  <si>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</si>
  <si>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</si>
  <si>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</si>
  <si>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</si>
  <si>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</si>
  <si>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</si>
  <si>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</si>
  <si>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</si>
  <si>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</si>
  <si>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</si>
  <si>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</si>
  <si>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</si>
  <si>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</si>
  <si>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</si>
  <si>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</si>
  <si>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</si>
  <si>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</si>
  <si>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</si>
  <si>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</si>
  <si>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</si>
  <si>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</si>
  <si>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</si>
  <si>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</si>
  <si>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</si>
  <si>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</si>
  <si>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</si>
  <si>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</si>
  <si>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</si>
  <si>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</si>
  <si>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</si>
  <si>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</si>
  <si>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</si>
  <si>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</si>
  <si>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</si>
  <si>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</si>
  <si>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</si>
  <si>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</si>
  <si>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</si>
  <si>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</si>
  <si>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</si>
  <si>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</si>
  <si>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</si>
  <si>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</si>
  <si>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</si>
  <si>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</si>
  <si>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</si>
  <si>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</si>
  <si>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</si>
  <si>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</si>
  <si>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</si>
  <si>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</si>
  <si>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</si>
  <si>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</si>
  <si>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</si>
  <si>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</si>
  <si>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</si>
  <si>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</si>
  <si>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</si>
  <si>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</si>
  <si>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</si>
  <si>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</si>
  <si>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</si>
  <si>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</si>
  <si>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</si>
  <si>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</si>
  <si>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</si>
  <si>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</si>
  <si>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</si>
  <si>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</si>
  <si>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</si>
  <si>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</si>
  <si>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</si>
  <si>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</si>
  <si>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</si>
  <si>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</si>
  <si>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</si>
  <si>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</si>
  <si>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</si>
  <si>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</si>
  <si>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</si>
  <si>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</si>
  <si>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</si>
  <si>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</si>
  <si>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</si>
  <si>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</si>
  <si>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</si>
  <si>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</si>
  <si>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</si>
  <si>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</si>
  <si>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</si>
  <si>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</si>
  <si>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</si>
  <si>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</si>
  <si>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</si>
  <si>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</si>
  <si>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</si>
  <si>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</si>
  <si>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</si>
  <si>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</si>
  <si>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</si>
  <si>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</si>
  <si>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</si>
  <si>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</si>
  <si>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</si>
  <si>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</si>
  <si>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</si>
  <si>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</si>
  <si>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</si>
  <si>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</si>
  <si>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</si>
  <si>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</si>
  <si>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</si>
  <si>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</si>
  <si>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</si>
  <si>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</si>
  <si>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</si>
  <si>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</si>
  <si>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</si>
  <si>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</si>
  <si>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</si>
  <si>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</si>
  <si>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</si>
  <si>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</si>
  <si>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</si>
  <si>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</si>
  <si>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</si>
  <si>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</si>
  <si>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</si>
  <si>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</si>
  <si>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</si>
  <si>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</si>
  <si>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</si>
  <si>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</si>
  <si>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</si>
  <si>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</si>
  <si>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</si>
  <si>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</si>
  <si>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</si>
  <si>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</si>
  <si>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</si>
  <si>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</si>
  <si>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</si>
  <si>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</si>
  <si>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</si>
  <si>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</si>
  <si>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</si>
  <si>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</si>
  <si>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</si>
  <si>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</si>
  <si>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</si>
  <si>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</si>
  <si>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</si>
  <si>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</si>
  <si>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</si>
  <si>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</si>
  <si>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</si>
  <si>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</si>
  <si>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</si>
  <si>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</si>
  <si>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</si>
  <si>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</si>
  <si>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</si>
  <si>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</si>
  <si>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</si>
  <si>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</si>
  <si>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</si>
  <si>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</si>
  <si>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</si>
  <si>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</si>
  <si>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</si>
  <si>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</si>
  <si>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</si>
  <si>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</si>
  <si>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</si>
  <si>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</si>
  <si>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</si>
  <si>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</si>
  <si>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</si>
  <si>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</si>
  <si>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</si>
  <si>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</si>
  <si>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</si>
  <si>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</si>
  <si>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</si>
  <si>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</si>
  <si>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</si>
  <si>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</si>
  <si>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</si>
  <si>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</si>
  <si>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</si>
  <si>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</si>
  <si>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</si>
  <si>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</si>
  <si>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</si>
  <si>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</si>
  <si>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</si>
  <si>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</si>
  <si>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</si>
  <si>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</si>
  <si>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</si>
  <si>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</si>
  <si>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</si>
  <si>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</si>
  <si>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</si>
  <si>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</si>
  <si>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</si>
  <si>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</si>
  <si>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</si>
  <si>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</si>
  <si>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</si>
  <si>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</si>
  <si>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</si>
  <si>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</si>
  <si>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</si>
  <si>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</si>
  <si>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</si>
  <si>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</si>
  <si>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</si>
  <si>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</si>
  <si>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</si>
  <si>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</si>
  <si>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</si>
  <si>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</si>
  <si>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</si>
  <si>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</si>
  <si>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</si>
  <si>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</si>
  <si>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</si>
  <si>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</si>
  <si>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</si>
  <si>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</si>
  <si>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</si>
  <si>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</si>
  <si>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</si>
  <si>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</si>
  <si>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</si>
  <si>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</si>
  <si>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</si>
  <si>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</si>
  <si>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</si>
  <si>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</si>
  <si>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</si>
  <si>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</si>
  <si>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</si>
  <si>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</si>
  <si>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</si>
  <si>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</si>
  <si>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</si>
  <si>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</si>
  <si>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</si>
  <si>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</si>
  <si>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</si>
  <si>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</si>
  <si>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</si>
  <si>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</si>
  <si>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</si>
  <si>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</si>
  <si>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</si>
  <si>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</si>
  <si>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</si>
  <si>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</si>
  <si>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</si>
  <si>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</si>
  <si>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</si>
  <si>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</si>
  <si>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</si>
  <si>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</si>
  <si>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</si>
  <si>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</si>
  <si>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</si>
  <si>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</si>
  <si>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</si>
  <si>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</si>
  <si>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</si>
  <si>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</si>
  <si>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</si>
  <si>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</si>
  <si>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</si>
  <si>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</si>
  <si>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</si>
  <si>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</si>
  <si>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</si>
  <si>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</si>
  <si>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</si>
  <si>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</si>
  <si>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</si>
  <si>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</si>
  <si>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</si>
  <si>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</si>
  <si>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</si>
  <si>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</si>
  <si>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</si>
  <si>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</si>
  <si>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</si>
  <si>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</si>
  <si>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</si>
  <si>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</si>
  <si>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</si>
  <si>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</si>
  <si>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</si>
  <si>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</si>
  <si>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</si>
  <si>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</si>
  <si>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</si>
  <si>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</si>
  <si>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</si>
  <si>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</si>
  <si>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</si>
  <si>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</si>
  <si>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</si>
  <si>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</si>
  <si>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</si>
  <si>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</si>
  <si>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</si>
  <si>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</si>
  <si>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</si>
  <si>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</si>
  <si>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</si>
  <si>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</si>
  <si>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</si>
  <si>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</si>
  <si>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</si>
  <si>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</si>
  <si>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</si>
  <si>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</si>
  <si>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</si>
  <si>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</si>
  <si>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</si>
  <si>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</si>
  <si>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</si>
  <si>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</si>
  <si>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</si>
  <si>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</si>
  <si>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</si>
  <si>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</si>
  <si>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</si>
  <si>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</si>
  <si>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</si>
  <si>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</si>
  <si>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</si>
  <si>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</si>
  <si>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</si>
  <si>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</si>
  <si>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</si>
  <si>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</si>
  <si>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</si>
  <si>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</si>
  <si>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</si>
  <si>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</si>
  <si>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</si>
  <si>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</si>
  <si>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</si>
  <si>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</si>
  <si>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</si>
  <si>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</si>
  <si>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</si>
  <si>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</si>
  <si>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</si>
  <si>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</si>
  <si>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</si>
  <si>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</si>
  <si>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</si>
  <si>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</si>
  <si>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</si>
  <si>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</si>
  <si>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</si>
  <si>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</si>
  <si>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</si>
  <si>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</si>
  <si>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</si>
  <si>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</si>
  <si>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</si>
  <si>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</si>
  <si>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</si>
  <si>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</si>
  <si>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</si>
  <si>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</si>
  <si>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</si>
  <si>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</si>
  <si>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</si>
  <si>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</si>
  <si>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</si>
  <si>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</si>
  <si>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</si>
  <si>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</si>
  <si>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</si>
  <si>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</si>
  <si>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</si>
  <si>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</si>
  <si>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</si>
  <si>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</si>
  <si>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</si>
  <si>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</si>
  <si>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</si>
  <si>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</si>
  <si>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</si>
  <si>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</si>
  <si>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</si>
  <si>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</si>
  <si>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</si>
  <si>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</si>
  <si>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</si>
  <si>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</si>
  <si>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</si>
  <si>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</si>
  <si>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</si>
  <si>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</si>
  <si>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</si>
  <si>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</si>
  <si>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</si>
  <si>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</si>
  <si>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</si>
  <si>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</si>
  <si>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</si>
  <si>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</si>
  <si>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</si>
  <si>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</si>
  <si>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</si>
  <si>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</si>
  <si>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</si>
  <si>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</si>
  <si>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</si>
  <si>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</si>
  <si>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</si>
  <si>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</si>
  <si>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</si>
  <si>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</si>
  <si>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</si>
  <si>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</si>
  <si>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</si>
  <si>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</si>
  <si>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</si>
  <si>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</si>
  <si>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</si>
  <si>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</si>
  <si>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</si>
  <si>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</si>
  <si>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</si>
  <si>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</si>
  <si>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</si>
  <si>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</si>
  <si>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</si>
  <si>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</si>
  <si>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</si>
  <si>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</si>
  <si>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</si>
  <si>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</si>
  <si>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</si>
  <si>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</si>
  <si>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</si>
  <si>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</si>
  <si>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</si>
  <si>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</si>
  <si>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</si>
  <si>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</si>
  <si>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</si>
  <si>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</si>
  <si>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</si>
  <si>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</si>
  <si>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</si>
  <si>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</si>
  <si>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</si>
  <si>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</si>
  <si>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</si>
  <si>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</si>
  <si>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</si>
  <si>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</si>
  <si>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</si>
  <si>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</si>
  <si>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</si>
  <si>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</si>
  <si>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</si>
  <si>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</si>
  <si>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</si>
  <si>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</si>
  <si>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</si>
  <si>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</si>
  <si>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</si>
  <si>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</si>
  <si>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</si>
  <si>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</si>
  <si>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</si>
  <si>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</si>
  <si>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</si>
  <si>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</si>
  <si>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</si>
  <si>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</si>
  <si>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</si>
  <si>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</si>
  <si>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</si>
  <si>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</si>
  <si>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</si>
  <si>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</si>
  <si>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</si>
  <si>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</si>
  <si>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</si>
  <si>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</si>
  <si>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</si>
  <si>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</si>
  <si>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</si>
  <si>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</si>
  <si>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</si>
  <si>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</si>
  <si>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</si>
  <si>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</si>
  <si>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</si>
  <si>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</si>
  <si>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</si>
  <si>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</si>
  <si>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</si>
  <si>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</si>
  <si>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</si>
  <si>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</si>
  <si>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</si>
  <si>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</si>
  <si>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</si>
  <si>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</si>
  <si>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</si>
  <si>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</si>
  <si>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</si>
  <si>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</si>
  <si>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</si>
  <si>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</si>
  <si>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</si>
  <si>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</si>
  <si>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</si>
  <si>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</si>
  <si>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</si>
  <si>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</si>
  <si>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</si>
  <si>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</si>
  <si>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</si>
  <si>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</si>
  <si>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</si>
  <si>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</si>
  <si>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</si>
  <si>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</si>
  <si>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</si>
  <si>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</si>
  <si>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</si>
  <si>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</si>
  <si>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</si>
  <si>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</si>
  <si>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</si>
  <si>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</si>
  <si>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</si>
  <si>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</si>
  <si>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</si>
  <si>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</si>
  <si>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</si>
  <si>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</si>
  <si>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</si>
  <si>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</si>
  <si>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</si>
  <si>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</si>
  <si>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</si>
  <si>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</si>
  <si>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</si>
  <si>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</si>
  <si>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</si>
  <si>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</si>
  <si>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</si>
  <si>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</si>
  <si>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</si>
  <si>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</si>
  <si>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</si>
  <si>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</si>
  <si>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</si>
  <si>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</si>
  <si>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</si>
  <si>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</si>
  <si>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</si>
  <si>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</si>
  <si>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</si>
  <si>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</si>
  <si>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</si>
  <si>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</si>
  <si>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</si>
  <si>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</si>
  <si>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</si>
  <si>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</si>
  <si>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</si>
  <si>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</si>
  <si>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</si>
  <si>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</si>
  <si>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</si>
  <si>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</si>
  <si>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</si>
  <si>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</si>
  <si>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</si>
  <si>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</si>
  <si>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</si>
  <si>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</si>
  <si>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</si>
  <si>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</si>
  <si>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</si>
  <si>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</si>
  <si>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</si>
  <si>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</si>
  <si>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</si>
  <si>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</si>
  <si>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</si>
  <si>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</si>
  <si>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</si>
  <si>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</si>
  <si>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</si>
  <si>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</si>
  <si>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</si>
  <si>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</si>
  <si>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</si>
  <si>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</si>
  <si>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</si>
  <si>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</si>
  <si>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</si>
  <si>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</si>
  <si>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</si>
  <si>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</si>
  <si>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</si>
  <si>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</si>
  <si>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</si>
  <si>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</si>
  <si>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</si>
  <si>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</si>
  <si>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</si>
  <si>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</si>
  <si>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</si>
  <si>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</si>
  <si>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</si>
  <si>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</si>
  <si>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</si>
  <si>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</si>
  <si>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</si>
  <si>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</si>
  <si>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</si>
  <si>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</si>
  <si>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</si>
  <si>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</si>
  <si>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</si>
  <si>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</si>
  <si>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</si>
  <si>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</si>
  <si>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</si>
  <si>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</si>
  <si>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</si>
  <si>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</si>
  <si>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</si>
  <si>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</si>
  <si>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</si>
  <si>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</si>
  <si>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</si>
  <si>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</si>
  <si>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</si>
  <si>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</si>
  <si>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</si>
  <si>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</si>
  <si>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</si>
  <si>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</si>
  <si>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</si>
  <si>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</si>
  <si>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</si>
  <si>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</si>
  <si>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</si>
  <si>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</si>
  <si>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</si>
  <si>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</si>
  <si>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</si>
  <si>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</si>
  <si>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</si>
  <si>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</si>
  <si>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</si>
  <si>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</si>
  <si>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</si>
  <si>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</si>
  <si>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</si>
  <si>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</si>
  <si>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</si>
  <si>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</si>
  <si>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</si>
  <si>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</si>
  <si>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</si>
  <si>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</si>
  <si>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</si>
  <si>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</si>
  <si>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</si>
  <si>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</si>
  <si>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</si>
  <si>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</si>
  <si>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</si>
  <si>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</si>
  <si>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</si>
  <si>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</si>
  <si>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</si>
  <si>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</si>
  <si>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</si>
  <si>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</si>
  <si>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</si>
  <si>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</si>
  <si>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</si>
  <si>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</si>
  <si>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</si>
  <si>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</si>
  <si>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</si>
  <si>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</si>
  <si>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</si>
  <si>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</si>
  <si>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</si>
  <si>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</si>
  <si>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</si>
  <si>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</si>
  <si>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</si>
  <si>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</si>
  <si>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</si>
  <si>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</si>
  <si>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</si>
  <si>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</si>
  <si>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</si>
  <si>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</si>
  <si>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</si>
  <si>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</si>
  <si>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</si>
  <si>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</si>
  <si>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</si>
  <si>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</si>
  <si>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</si>
  <si>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</si>
  <si>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</si>
  <si>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</si>
  <si>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</si>
  <si>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</si>
  <si>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</si>
  <si>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</si>
  <si>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</si>
  <si>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</si>
  <si>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</si>
  <si>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</si>
  <si>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</si>
  <si>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</si>
  <si>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</si>
  <si>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</si>
  <si>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</si>
  <si>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</si>
  <si>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</si>
  <si>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</si>
  <si>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</si>
  <si>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</si>
  <si>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</si>
  <si>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</si>
  <si>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</si>
  <si>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</si>
  <si>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</si>
  <si>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</si>
  <si>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</si>
  <si>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</si>
  <si>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</si>
  <si>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</si>
  <si>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</si>
  <si>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</si>
  <si>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</si>
  <si>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</si>
  <si>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</si>
  <si>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</si>
  <si>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</si>
  <si>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</si>
  <si>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</si>
  <si>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</si>
  <si>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</si>
  <si>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</si>
  <si>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</si>
  <si>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</si>
  <si>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</si>
  <si>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</si>
  <si>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</si>
  <si>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</si>
  <si>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</si>
  <si>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</si>
  <si>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</si>
  <si>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</si>
  <si>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</si>
  <si>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</si>
  <si>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</si>
  <si>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</si>
  <si>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</si>
  <si>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</si>
  <si>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</si>
  <si>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</si>
  <si>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</si>
  <si>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</si>
  <si>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</si>
  <si>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</si>
  <si>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</si>
  <si>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</si>
  <si>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</si>
  <si>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</si>
  <si>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</si>
  <si>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</si>
  <si>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</si>
  <si>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</si>
  <si>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</si>
  <si>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</si>
  <si>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</si>
  <si>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</si>
  <si>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</si>
  <si>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</si>
  <si>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</si>
  <si>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</si>
  <si>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</si>
  <si>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</si>
  <si>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</si>
  <si>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</si>
  <si>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</si>
  <si>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</si>
  <si>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</si>
  <si>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</si>
  <si>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</si>
  <si>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</si>
  <si>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</si>
  <si>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</si>
  <si>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</si>
  <si>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</si>
  <si>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</si>
  <si>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</si>
  <si>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</si>
  <si>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</si>
  <si>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</si>
  <si>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</si>
  <si>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</si>
  <si>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</si>
  <si>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</si>
  <si>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</si>
  <si>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</si>
  <si>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</si>
  <si>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</si>
  <si>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</si>
  <si>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</si>
  <si>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</si>
  <si>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</si>
  <si>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</si>
  <si>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</si>
  <si>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</si>
  <si>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</si>
  <si>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</si>
  <si>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</si>
  <si>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</si>
  <si>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</si>
  <si>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</si>
  <si>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</si>
  <si>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</si>
  <si>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</si>
  <si>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</si>
  <si>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</si>
  <si>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</si>
  <si>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</si>
  <si>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</si>
  <si>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</si>
  <si>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</si>
  <si>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</si>
  <si>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</si>
  <si>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</si>
  <si>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</si>
  <si>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</si>
  <si>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</si>
  <si>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</si>
  <si>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</si>
  <si>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</si>
  <si>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</si>
  <si>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</si>
  <si>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</si>
  <si>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</si>
  <si>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</si>
  <si>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</si>
  <si>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</si>
  <si>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</si>
  <si>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</si>
  <si>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</si>
  <si>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</si>
  <si>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</si>
  <si>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</si>
  <si>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</si>
  <si>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</si>
  <si>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</si>
  <si>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</si>
  <si>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</si>
  <si>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</si>
  <si>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</si>
  <si>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</si>
  <si>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</si>
  <si>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</si>
  <si>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</si>
  <si>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</si>
  <si>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</si>
  <si>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</si>
  <si>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</si>
  <si>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</si>
  <si>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</si>
  <si>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</si>
  <si>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</si>
  <si>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</si>
  <si>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</si>
  <si>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</si>
  <si>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</si>
  <si>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</si>
  <si>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</si>
  <si>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</si>
  <si>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</si>
  <si>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</si>
  <si>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</si>
  <si>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</si>
  <si>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</si>
  <si>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</si>
  <si>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</si>
  <si>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</si>
  <si>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</si>
  <si>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</si>
  <si>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</si>
  <si>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</si>
  <si>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</si>
  <si>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</si>
  <si>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</si>
  <si>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</si>
  <si>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</si>
  <si>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</si>
  <si>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</si>
  <si>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</si>
  <si>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</si>
  <si>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</si>
  <si>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</si>
  <si>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</si>
  <si>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</si>
  <si>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</si>
  <si>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</si>
  <si>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</si>
  <si>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</si>
  <si>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</si>
  <si>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</si>
  <si>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</si>
  <si>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</si>
  <si>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</si>
  <si>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</si>
  <si>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</si>
  <si>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</si>
  <si>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</si>
  <si>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</si>
  <si>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</si>
  <si>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</si>
  <si>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</si>
  <si>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</si>
  <si>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</si>
  <si>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</si>
  <si>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</si>
  <si>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</si>
  <si>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</si>
  <si>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</si>
  <si>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</si>
  <si>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</si>
  <si>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</si>
  <si>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</si>
  <si>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</si>
  <si>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</si>
  <si>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</si>
  <si>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</si>
  <si>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</si>
  <si>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</si>
  <si>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</si>
  <si>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</si>
  <si>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</si>
  <si>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</si>
  <si>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</si>
  <si>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</si>
  <si>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</si>
  <si>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</si>
  <si>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</si>
  <si>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</si>
  <si>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</si>
  <si>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</si>
  <si>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</si>
  <si>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</si>
  <si>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</si>
  <si>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</si>
  <si>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</si>
  <si>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</si>
  <si>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</si>
  <si>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</si>
  <si>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</si>
  <si>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</si>
  <si>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</si>
  <si>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</si>
  <si>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</si>
  <si>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</si>
  <si>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</si>
  <si>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</si>
  <si>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</si>
  <si>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</si>
  <si>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</si>
  <si>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</si>
  <si>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</si>
  <si>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</si>
  <si>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</si>
  <si>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</si>
  <si>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</si>
  <si>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</si>
  <si>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</si>
  <si>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</si>
  <si>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</si>
  <si>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</si>
  <si>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</si>
  <si>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</si>
  <si>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</si>
  <si>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</si>
  <si>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</si>
  <si>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</si>
  <si>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</si>
  <si>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</si>
  <si>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</si>
  <si>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</si>
  <si>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</si>
  <si>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</si>
  <si>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</si>
  <si>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</si>
  <si>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</si>
  <si>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</si>
  <si>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</si>
  <si>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</si>
  <si>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</si>
  <si>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</si>
  <si>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</si>
  <si>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</si>
  <si>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</si>
  <si>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</si>
  <si>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</si>
  <si>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</si>
  <si>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</si>
  <si>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</si>
  <si>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</si>
  <si>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</si>
  <si>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</si>
  <si>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</si>
  <si>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</si>
  <si>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</si>
  <si>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</si>
  <si>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</si>
  <si>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</si>
  <si>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</si>
  <si>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</si>
  <si>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</si>
  <si>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</si>
  <si>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</si>
  <si>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</si>
  <si>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</si>
  <si>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</si>
  <si>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</si>
  <si>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</si>
  <si>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</si>
  <si>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</si>
  <si>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</si>
  <si>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</si>
  <si>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</si>
  <si>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</si>
  <si>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</si>
  <si>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</si>
  <si>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</si>
  <si>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</si>
  <si>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</si>
  <si>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</si>
  <si>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</si>
  <si>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</si>
  <si>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</si>
  <si>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</si>
  <si>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</si>
  <si>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</si>
  <si>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</si>
  <si>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</si>
  <si>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</si>
  <si>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</si>
  <si>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</si>
  <si>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</si>
  <si>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</si>
  <si>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</si>
  <si>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</si>
  <si>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</si>
  <si>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</si>
  <si>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</si>
  <si>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</si>
  <si>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</si>
  <si>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</si>
  <si>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</si>
  <si>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</si>
  <si>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</si>
  <si>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</si>
  <si>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</si>
  <si>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</si>
  <si>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</si>
  <si>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</si>
  <si>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</si>
  <si>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</si>
  <si>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</si>
  <si>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</si>
  <si>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</si>
  <si>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</si>
  <si>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</si>
  <si>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</si>
  <si>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</si>
  <si>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</si>
  <si>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</si>
  <si>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</si>
  <si>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</si>
  <si>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</si>
  <si>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</si>
  <si>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</si>
  <si>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</si>
  <si>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</si>
  <si>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</si>
  <si>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</si>
  <si>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</si>
  <si>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</si>
  <si>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</si>
  <si>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</si>
  <si>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</si>
  <si>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</si>
  <si>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</si>
  <si>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</si>
  <si>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</si>
  <si>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</si>
  <si>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</si>
  <si>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</si>
  <si>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</si>
  <si>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</si>
  <si>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</si>
  <si>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</si>
  <si>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</si>
  <si>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</si>
  <si>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</si>
  <si>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</si>
  <si>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</si>
  <si>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</si>
  <si>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</si>
  <si>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</si>
  <si>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</si>
  <si>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</si>
  <si>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</si>
  <si>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</si>
  <si>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</si>
  <si>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</si>
  <si>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</si>
  <si>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</si>
  <si>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</si>
  <si>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</si>
  <si>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</si>
  <si>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</si>
  <si>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</si>
  <si>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</si>
  <si>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</si>
  <si>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</si>
  <si>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</si>
  <si>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</si>
  <si>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</si>
  <si>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</si>
  <si>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</si>
  <si>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</si>
  <si>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</si>
  <si>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</si>
  <si>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</si>
  <si>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</si>
  <si>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</si>
  <si>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</si>
  <si>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</si>
  <si>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</si>
  <si>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</si>
  <si>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</si>
  <si>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</si>
  <si>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</si>
  <si>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</si>
  <si>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</si>
  <si>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</si>
  <si>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</si>
  <si>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</si>
  <si>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</si>
  <si>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</si>
  <si>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</si>
  <si>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</si>
  <si>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</si>
  <si>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</si>
  <si>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</si>
  <si>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</si>
  <si>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</si>
  <si>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</si>
  <si>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</si>
  <si>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</si>
  <si>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</si>
  <si>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</si>
  <si>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</si>
  <si>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</si>
  <si>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</si>
  <si>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</si>
  <si>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</si>
  <si>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</si>
  <si>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</si>
  <si>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</si>
  <si>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</si>
  <si>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</si>
  <si>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</si>
  <si>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</si>
  <si>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</si>
  <si>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</si>
  <si>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</si>
  <si>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</si>
  <si>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</si>
  <si>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</si>
  <si>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</si>
  <si>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</si>
  <si>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</si>
  <si>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</si>
  <si>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</si>
  <si>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</si>
  <si>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</si>
  <si>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</si>
  <si>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</si>
  <si>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</si>
  <si>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</si>
  <si>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</si>
  <si>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</si>
  <si>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</si>
  <si>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</si>
  <si>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</si>
  <si>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</si>
  <si>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</si>
  <si>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</si>
  <si>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</si>
  <si>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</si>
  <si>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</si>
  <si>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</si>
  <si>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</si>
  <si>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</si>
  <si>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</si>
  <si>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</si>
  <si>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</si>
  <si>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</si>
  <si>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</si>
  <si>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</si>
  <si>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</si>
  <si>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</si>
  <si>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</si>
  <si>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</si>
  <si>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</si>
  <si>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</si>
  <si>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</si>
  <si>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</si>
  <si>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</si>
  <si>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</si>
  <si>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</si>
  <si>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</si>
  <si>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</si>
  <si>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</si>
  <si>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</si>
  <si>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</si>
  <si>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</si>
  <si>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</si>
  <si>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</si>
  <si>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</si>
  <si>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</si>
  <si>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</si>
  <si>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</si>
  <si>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</si>
  <si>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</si>
  <si>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</si>
  <si>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</si>
  <si>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</si>
  <si>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</si>
  <si>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</si>
  <si>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</si>
  <si>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</si>
  <si>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</si>
  <si>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</si>
  <si>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</si>
  <si>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</si>
  <si>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</si>
  <si>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</si>
  <si>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</si>
  <si>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</si>
  <si>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</si>
  <si>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</si>
  <si>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</si>
  <si>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</si>
  <si>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</si>
  <si>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</si>
  <si>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</si>
  <si>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</si>
  <si>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</si>
  <si>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</si>
  <si>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</si>
  <si>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</si>
  <si>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</si>
  <si>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</si>
  <si>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</si>
  <si>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</si>
  <si>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</si>
  <si>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</si>
  <si>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</si>
  <si>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</si>
  <si>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</si>
  <si>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</si>
  <si>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</si>
  <si>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</si>
  <si>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</si>
  <si>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</si>
  <si>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</si>
  <si>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</si>
  <si>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</si>
  <si>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</si>
  <si>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</si>
  <si>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</si>
  <si>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</si>
  <si>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</si>
  <si>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</si>
  <si>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</si>
  <si>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</si>
  <si>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</si>
  <si>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</si>
  <si>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</si>
  <si>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</si>
  <si>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</si>
  <si>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</si>
  <si>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</si>
  <si>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</si>
  <si>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</si>
  <si>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</si>
  <si>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</si>
  <si>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</si>
  <si>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</si>
  <si>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</si>
  <si>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</si>
  <si>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</si>
  <si>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</si>
  <si>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</si>
  <si>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</si>
  <si>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</si>
  <si>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</si>
  <si>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</si>
  <si>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</si>
  <si>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</si>
  <si>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</si>
  <si>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</si>
  <si>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</si>
  <si>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</si>
  <si>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</si>
  <si>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</si>
  <si>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</si>
  <si>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</si>
  <si>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</si>
  <si>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</si>
  <si>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</si>
  <si>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</si>
  <si>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</si>
  <si>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</si>
  <si>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</si>
  <si>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</si>
  <si>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</si>
  <si>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</si>
  <si>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</si>
  <si>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</si>
  <si>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</si>
  <si>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</si>
  <si>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</si>
  <si>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</si>
  <si>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</si>
  <si>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</si>
  <si>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</si>
  <si>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</si>
  <si>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</si>
  <si>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</si>
  <si>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</si>
  <si>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</si>
  <si>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</si>
  <si>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</si>
  <si>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</si>
  <si>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</si>
  <si>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</si>
  <si>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</si>
  <si>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</si>
  <si>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</si>
  <si>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</si>
  <si>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</si>
  <si>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</si>
  <si>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</si>
  <si>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</si>
  <si>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</si>
  <si>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</si>
  <si>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</si>
  <si>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</si>
  <si>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</si>
  <si>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</si>
  <si>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</si>
  <si>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</si>
  <si>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</si>
  <si>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</si>
  <si>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</si>
  <si>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</si>
  <si>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</si>
  <si>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</si>
  <si>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</si>
  <si>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</si>
  <si>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</si>
  <si>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</si>
  <si>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</si>
  <si>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</si>
  <si>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</si>
  <si>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</si>
  <si>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</si>
  <si>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</si>
  <si>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</si>
  <si>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</si>
  <si>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</si>
  <si>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</si>
  <si>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</si>
  <si>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</si>
  <si>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</si>
  <si>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</si>
  <si>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</si>
  <si>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</si>
  <si>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</si>
  <si>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</si>
  <si>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</si>
  <si>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</si>
  <si>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</si>
  <si>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</si>
  <si>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</si>
  <si>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</si>
  <si>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</si>
  <si>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</si>
  <si>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</si>
  <si>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</si>
  <si>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</si>
  <si>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</si>
  <si>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</si>
  <si>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</si>
  <si>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</si>
  <si>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</si>
  <si>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</si>
  <si>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</si>
  <si>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</si>
  <si>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</si>
  <si>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</si>
  <si>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</si>
  <si>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</si>
  <si>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</si>
  <si>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</si>
  <si>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</si>
  <si>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</si>
  <si>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</si>
  <si>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</si>
  <si>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</si>
  <si>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</si>
  <si>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</si>
  <si>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</si>
  <si>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</si>
  <si>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</si>
  <si>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</si>
  <si>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</si>
  <si>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</si>
  <si>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</si>
  <si>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</si>
  <si>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</si>
  <si>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</si>
  <si>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</si>
  <si>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</si>
  <si>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</si>
  <si>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</si>
  <si>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</si>
  <si>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</si>
  <si>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</si>
  <si>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</si>
  <si>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</si>
  <si>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</si>
  <si>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</si>
  <si>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</si>
  <si>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</si>
  <si>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</si>
  <si>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</si>
  <si>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</si>
  <si>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</si>
  <si>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</si>
  <si>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</si>
  <si>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</si>
  <si>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</si>
  <si>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</si>
  <si>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</si>
  <si>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</si>
  <si>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</si>
  <si>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</si>
  <si>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</si>
  <si>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</si>
  <si>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</si>
  <si>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</si>
  <si>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</si>
  <si>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</si>
  <si>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</si>
  <si>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</si>
  <si>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</si>
  <si>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</si>
  <si>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</si>
  <si>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</si>
  <si>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</si>
  <si>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</si>
  <si>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</si>
  <si>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</si>
  <si>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</si>
  <si>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</si>
  <si>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</si>
  <si>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</si>
  <si>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</si>
  <si>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</si>
  <si>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</si>
  <si>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</si>
  <si>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</si>
  <si>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</si>
  <si>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</si>
  <si>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</si>
  <si>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</si>
  <si>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</si>
  <si>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</si>
  <si>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</si>
  <si>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</si>
  <si>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</si>
  <si>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</si>
  <si>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</si>
  <si>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</si>
  <si>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</si>
  <si>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</si>
  <si>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</si>
  <si>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</si>
  <si>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</si>
  <si>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</si>
  <si>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</si>
  <si>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</si>
  <si>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</si>
  <si>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</si>
  <si>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</si>
  <si>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</si>
  <si>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</si>
  <si>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</si>
  <si>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</si>
  <si>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</si>
  <si>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</si>
  <si>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</si>
  <si>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</si>
  <si>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</si>
  <si>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</si>
  <si>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</si>
  <si>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</si>
  <si>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</si>
  <si>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</si>
  <si>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</si>
  <si>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</si>
  <si>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</si>
  <si>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</si>
  <si>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</si>
  <si>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</si>
  <si>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</si>
  <si>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</si>
  <si>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</si>
  <si>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</si>
  <si>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</si>
  <si>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</si>
  <si>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</si>
  <si>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</si>
  <si>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</si>
  <si>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</si>
  <si>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</si>
  <si>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</si>
  <si>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</si>
  <si>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</si>
  <si>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</si>
  <si>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</si>
  <si>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</si>
  <si>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</si>
  <si>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</si>
  <si>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</si>
  <si>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</si>
  <si>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</si>
  <si>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</si>
  <si>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</si>
  <si>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</si>
  <si>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</si>
  <si>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</si>
  <si>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</si>
  <si>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</si>
  <si>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</si>
  <si>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</si>
  <si>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</si>
  <si>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</si>
  <si>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</si>
  <si>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</si>
  <si>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</si>
  <si>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</si>
  <si>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</si>
  <si>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</si>
  <si>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</si>
  <si>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</si>
  <si>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</si>
  <si>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</si>
  <si>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</si>
  <si>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</si>
  <si>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</si>
  <si>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</si>
  <si>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</si>
  <si>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</si>
  <si>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</si>
  <si>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</si>
  <si>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</si>
  <si>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</si>
  <si>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</si>
  <si>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</si>
  <si>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</si>
  <si>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</si>
  <si>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</si>
  <si>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</si>
  <si>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</si>
  <si>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</si>
  <si>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</si>
  <si>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</si>
  <si>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</si>
  <si>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</si>
  <si>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</si>
  <si>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</si>
  <si>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</si>
  <si>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</si>
  <si>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</si>
  <si>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</si>
  <si>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</si>
  <si>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</si>
  <si>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</si>
  <si>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</si>
  <si>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</si>
  <si>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</si>
  <si>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</si>
  <si>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</si>
  <si>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</si>
  <si>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</si>
  <si>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</si>
  <si>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</si>
  <si>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</si>
  <si>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</si>
  <si>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</si>
  <si>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</si>
  <si>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</si>
  <si>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</si>
  <si>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</si>
  <si>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</si>
  <si>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</si>
  <si>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</si>
  <si>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</si>
  <si>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</si>
  <si>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</si>
  <si>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</si>
  <si>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</si>
  <si>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</si>
  <si>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</si>
  <si>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</si>
  <si>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</si>
  <si>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</si>
  <si>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</si>
  <si>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</si>
  <si>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</si>
  <si>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</si>
  <si>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</si>
  <si>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</si>
  <si>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</si>
  <si>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</si>
  <si>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</si>
  <si>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</si>
  <si>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</si>
  <si>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</si>
  <si>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</si>
  <si>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</si>
  <si>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</si>
  <si>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</si>
  <si>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</si>
  <si>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</si>
  <si>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</si>
  <si>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</si>
  <si>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</si>
  <si>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</si>
  <si>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</si>
  <si>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</si>
  <si>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</si>
  <si>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</si>
  <si>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</si>
  <si>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</si>
  <si>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</si>
  <si>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</si>
  <si>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</si>
  <si>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</si>
  <si>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</si>
  <si>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</si>
  <si>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</si>
  <si>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</si>
  <si>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</si>
  <si>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</si>
  <si>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</si>
  <si>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</si>
  <si>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</si>
  <si>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</si>
  <si>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</si>
  <si>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</si>
  <si>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</si>
  <si>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</si>
  <si>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</si>
  <si>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</si>
  <si>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</si>
  <si>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</si>
  <si>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</si>
  <si>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</si>
  <si>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</si>
  <si>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</si>
  <si>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</si>
  <si>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</si>
  <si>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</si>
  <si>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</si>
  <si>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</si>
  <si>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</si>
  <si>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</si>
  <si>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</si>
  <si>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</si>
  <si>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</si>
  <si>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</si>
  <si>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</si>
  <si>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</si>
  <si>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</si>
  <si>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</si>
  <si>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</si>
  <si>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</si>
  <si>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</si>
  <si>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</si>
  <si>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</si>
  <si>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</si>
  <si>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</si>
  <si>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</si>
  <si>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</si>
  <si>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</si>
  <si>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</si>
  <si>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</si>
  <si>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</si>
  <si>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</si>
  <si>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</si>
  <si>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</si>
  <si>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</si>
  <si>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</si>
  <si>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</si>
  <si>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</si>
  <si>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</si>
  <si>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</si>
  <si>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</si>
  <si>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</si>
  <si>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</si>
  <si>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</si>
  <si>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</si>
  <si>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</si>
  <si>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</si>
  <si>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</si>
  <si>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</si>
  <si>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</si>
  <si>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</si>
  <si>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</si>
  <si>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</si>
  <si>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</si>
  <si>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</si>
  <si>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</si>
  <si>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</si>
  <si>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</si>
  <si>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</si>
  <si>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</si>
  <si>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</si>
  <si>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</si>
  <si>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</si>
  <si>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</si>
  <si>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</si>
  <si>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</si>
  <si>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</si>
  <si>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</si>
  <si>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</si>
  <si>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</si>
  <si>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</si>
  <si>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</si>
  <si>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</si>
  <si>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</si>
  <si>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</si>
  <si>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</si>
  <si>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</si>
  <si>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</si>
  <si>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</si>
  <si>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</si>
  <si>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</si>
  <si>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</si>
  <si>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</si>
  <si>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</si>
  <si>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</si>
  <si>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</si>
  <si>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</si>
  <si>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</si>
  <si>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</si>
  <si>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</si>
  <si>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</si>
  <si>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</si>
  <si>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</si>
  <si>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</si>
  <si>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</si>
  <si>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</si>
  <si>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</si>
  <si>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</si>
  <si>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</si>
  <si>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</si>
  <si>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</si>
  <si>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</si>
  <si>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</si>
  <si>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</si>
  <si>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</si>
  <si>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</si>
  <si>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</si>
  <si>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</si>
  <si>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</si>
  <si>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</si>
  <si>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</si>
  <si>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</si>
  <si>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</si>
  <si>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</si>
  <si>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</si>
  <si>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</si>
  <si>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</si>
  <si>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</si>
  <si>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</si>
  <si>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</si>
  <si>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</si>
  <si>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</si>
  <si>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</si>
  <si>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</si>
  <si>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</si>
  <si>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</si>
  <si>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</si>
  <si>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</si>
  <si>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</si>
  <si>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</si>
  <si>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</si>
  <si>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</si>
  <si>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</si>
  <si>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</si>
  <si>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</si>
  <si>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</si>
  <si>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</si>
  <si>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</si>
  <si>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</si>
  <si>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</si>
  <si>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</si>
  <si>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</si>
  <si>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</si>
  <si>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</si>
  <si>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</si>
  <si>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</si>
  <si>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</si>
  <si>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</si>
  <si>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</si>
  <si>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</si>
  <si>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</si>
  <si>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</si>
  <si>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</si>
  <si>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</si>
  <si>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</si>
  <si>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</si>
  <si>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</si>
  <si>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</si>
  <si>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</si>
  <si>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</si>
  <si>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</si>
  <si>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</si>
  <si>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</si>
  <si>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</si>
  <si>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</si>
  <si>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</si>
  <si>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</si>
  <si>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</si>
  <si>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</si>
  <si>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</si>
  <si>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</si>
  <si>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</si>
  <si>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</si>
  <si>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</si>
  <si>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</si>
  <si>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</si>
  <si>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</si>
  <si>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</si>
  <si>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</si>
  <si>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</si>
  <si>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</si>
  <si>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</si>
  <si>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</si>
  <si>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</si>
  <si>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</si>
  <si>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</si>
  <si>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</si>
  <si>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</si>
  <si>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</si>
  <si>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</si>
  <si>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</si>
  <si>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</si>
  <si>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</si>
  <si>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</si>
  <si>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</si>
  <si>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</si>
  <si>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</si>
  <si>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</si>
  <si>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</si>
  <si>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</si>
  <si>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</si>
  <si>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</si>
  <si>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</si>
  <si>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</si>
  <si>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</si>
  <si>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</si>
  <si>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</si>
  <si>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</si>
  <si>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</si>
  <si>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</si>
  <si>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</si>
  <si>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</si>
  <si>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</si>
  <si>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</si>
  <si>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</si>
  <si>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</si>
  <si>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</si>
  <si>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</si>
  <si>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</si>
  <si>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</si>
  <si>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</si>
  <si>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</si>
  <si>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</si>
  <si>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</si>
  <si>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</si>
  <si>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</si>
  <si>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</si>
  <si>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</si>
  <si>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</si>
  <si>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</si>
  <si>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</si>
  <si>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</si>
  <si>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</si>
  <si>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</si>
  <si>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</si>
  <si>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</si>
  <si>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</si>
  <si>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</si>
  <si>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</si>
  <si>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</si>
  <si>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</si>
  <si>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</si>
  <si>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</si>
  <si>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</si>
  <si>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</si>
  <si>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</si>
  <si>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</si>
  <si>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</si>
  <si>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</si>
  <si>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</si>
  <si>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</si>
  <si>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</si>
  <si>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</si>
  <si>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</si>
  <si>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</si>
  <si>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</si>
  <si>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</si>
  <si>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</si>
  <si>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</si>
  <si>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</si>
  <si>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</si>
  <si>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</si>
  <si>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</si>
  <si>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</si>
  <si>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</si>
  <si>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</si>
  <si>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</si>
  <si>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</si>
  <si>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</si>
  <si>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</si>
  <si>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</si>
  <si>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</si>
  <si>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</si>
  <si>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</si>
  <si>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</si>
  <si>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</si>
  <si>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</si>
  <si>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</si>
  <si>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</si>
  <si>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</si>
  <si>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</si>
  <si>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</si>
  <si>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</si>
  <si>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</si>
  <si>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</si>
  <si>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</si>
  <si>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</si>
  <si>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</si>
  <si>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</si>
  <si>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</si>
  <si>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</si>
  <si>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</si>
  <si>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</si>
  <si>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</si>
  <si>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</si>
  <si>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</si>
  <si>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</si>
  <si>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</si>
  <si>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</si>
  <si>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</si>
  <si>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</si>
  <si>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</si>
  <si>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</si>
  <si>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</si>
  <si>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</si>
  <si>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</si>
  <si>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</si>
  <si>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</si>
  <si>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</si>
  <si>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</si>
  <si>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</si>
  <si>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</si>
  <si>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</si>
  <si>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</si>
  <si>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</si>
  <si>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</si>
  <si>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</si>
  <si>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</si>
  <si>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</si>
  <si>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</si>
  <si>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</si>
  <si>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</si>
  <si>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</si>
  <si>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</si>
  <si>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</si>
  <si>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</si>
  <si>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</si>
  <si>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</si>
  <si>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</si>
  <si>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</si>
  <si>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</si>
  <si>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</si>
  <si>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</si>
  <si>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</si>
  <si>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</si>
  <si>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</si>
  <si>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</si>
  <si>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</si>
  <si>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</si>
  <si>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</si>
  <si>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</si>
  <si>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</si>
  <si>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</si>
  <si>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</si>
  <si>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</si>
  <si>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</si>
  <si>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</si>
  <si>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</si>
  <si>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</si>
  <si>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</si>
  <si>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</si>
  <si>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</si>
  <si>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</si>
  <si>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</si>
  <si>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</si>
  <si>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</si>
  <si>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</si>
  <si>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</si>
  <si>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</si>
  <si>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</si>
  <si>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</si>
  <si>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</si>
  <si>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</si>
  <si>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</si>
  <si>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</si>
  <si>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</si>
  <si>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</si>
  <si>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</si>
  <si>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</si>
  <si>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</si>
  <si>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</si>
  <si>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</si>
  <si>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</si>
  <si>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</si>
  <si>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</si>
  <si>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</si>
  <si>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</si>
  <si>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</si>
  <si>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</si>
  <si>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</si>
  <si>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</si>
  <si>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</si>
  <si>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</si>
  <si>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</si>
  <si>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</si>
  <si>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</si>
  <si>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</si>
  <si>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</si>
  <si>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</si>
  <si>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</si>
  <si>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</si>
  <si>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</si>
  <si>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</si>
  <si>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</si>
  <si>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</si>
  <si>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</si>
  <si>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</si>
  <si>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</si>
  <si>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</si>
  <si>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</si>
  <si>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</si>
  <si>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</si>
  <si>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</si>
  <si>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</si>
  <si>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</si>
  <si>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</si>
  <si>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</si>
  <si>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</si>
  <si>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</si>
  <si>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</si>
  <si>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</si>
  <si>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</si>
  <si>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</si>
  <si>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</si>
  <si>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</si>
  <si>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</si>
  <si>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</si>
  <si>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</si>
  <si>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</si>
  <si>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</si>
  <si>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</si>
  <si>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</si>
  <si>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</si>
  <si>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</si>
  <si>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</si>
  <si>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</si>
  <si>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</si>
  <si>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</si>
  <si>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</si>
  <si>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</si>
  <si>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</si>
  <si>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</si>
  <si>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</si>
  <si>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</si>
  <si>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</si>
  <si>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</si>
  <si>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</si>
  <si>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</si>
  <si>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</si>
  <si>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</si>
  <si>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</si>
  <si>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</si>
  <si>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</si>
  <si>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</si>
  <si>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</si>
  <si>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</si>
  <si>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</si>
  <si>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</si>
  <si>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</si>
  <si>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</si>
  <si>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</si>
  <si>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</si>
  <si>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</si>
  <si>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</si>
  <si>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</si>
  <si>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</si>
  <si>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</si>
  <si>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</si>
  <si>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</si>
  <si>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</si>
  <si>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</si>
  <si>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</si>
  <si>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</si>
  <si>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</si>
  <si>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</si>
  <si>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</si>
  <si>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</si>
  <si>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</si>
  <si>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</si>
  <si>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</si>
  <si>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</si>
  <si>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</si>
  <si>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</si>
  <si>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</si>
  <si>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</si>
  <si>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</si>
  <si>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</si>
  <si>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</si>
  <si>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</si>
  <si>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</si>
  <si>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</si>
  <si>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</si>
  <si>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</si>
  <si>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</si>
  <si>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</si>
  <si>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</si>
  <si>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</si>
  <si>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</si>
  <si>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</si>
  <si>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</si>
  <si>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</si>
  <si>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</si>
  <si>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</si>
  <si>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</si>
  <si>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</si>
  <si>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</si>
  <si>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</si>
  <si>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</si>
  <si>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</si>
  <si>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</si>
  <si>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</si>
  <si>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</si>
  <si>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</si>
  <si>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</si>
  <si>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</si>
  <si>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</si>
  <si>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</si>
  <si>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</si>
  <si>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</si>
  <si>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</si>
  <si>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</si>
  <si>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</si>
  <si>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</si>
  <si>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</si>
  <si>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</si>
  <si>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</si>
  <si>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</si>
  <si>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</si>
  <si>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</si>
  <si>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</si>
  <si>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</si>
  <si>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</si>
  <si>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</si>
  <si>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</si>
  <si>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</si>
  <si>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</si>
  <si>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</si>
  <si>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</si>
  <si>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</si>
  <si>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</si>
  <si>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</si>
  <si>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</si>
  <si>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</si>
  <si>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</si>
  <si>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</si>
  <si>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</si>
  <si>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</si>
  <si>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</si>
  <si>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</si>
  <si>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</si>
  <si>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</si>
  <si>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</si>
  <si>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</si>
  <si>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</si>
  <si>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</si>
  <si>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</si>
  <si>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</si>
  <si>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</si>
  <si>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</si>
  <si>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</si>
  <si>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</si>
  <si>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</si>
  <si>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</si>
  <si>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</si>
  <si>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</si>
  <si>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</si>
  <si>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</si>
  <si>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</si>
  <si>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</si>
  <si>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</si>
  <si>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</si>
  <si>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</si>
  <si>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</si>
  <si>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</si>
  <si>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</si>
  <si>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</si>
  <si>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</si>
  <si>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</si>
  <si>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</si>
  <si>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</si>
  <si>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</si>
  <si>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</si>
  <si>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</si>
  <si>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</si>
  <si>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</si>
  <si>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</si>
  <si>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</si>
  <si>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</si>
  <si>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</si>
  <si>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</si>
  <si>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</si>
  <si>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</si>
  <si>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</si>
  <si>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</si>
  <si>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</si>
  <si>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</si>
  <si>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</si>
  <si>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</si>
  <si>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</si>
  <si>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</si>
  <si>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</si>
  <si>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</si>
  <si>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</si>
  <si>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</si>
  <si>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</si>
  <si>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</si>
  <si>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</si>
  <si>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</si>
  <si>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</si>
  <si>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</si>
  <si>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</si>
  <si>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</si>
  <si>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</si>
  <si>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</si>
  <si>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</si>
  <si>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</si>
  <si>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</si>
  <si>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</si>
  <si>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</si>
  <si>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</si>
  <si>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</si>
  <si>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</si>
  <si>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</si>
  <si>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</si>
  <si>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</si>
  <si>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</si>
  <si>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</si>
  <si>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</si>
  <si>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</si>
  <si>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</si>
  <si>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</si>
  <si>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</si>
  <si>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</si>
  <si>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</si>
  <si>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</si>
  <si>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</si>
  <si>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</si>
  <si>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</si>
  <si>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</si>
  <si>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</si>
  <si>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</si>
  <si>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</si>
  <si>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</si>
  <si>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</si>
  <si>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</si>
  <si>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</si>
  <si>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</si>
  <si>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</si>
  <si>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</si>
  <si>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</si>
  <si>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</si>
  <si>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</si>
  <si>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</si>
  <si>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</si>
  <si>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</si>
  <si>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</si>
  <si>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</si>
  <si>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</si>
  <si>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</si>
  <si>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</si>
  <si>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</si>
  <si>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</si>
  <si>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</si>
  <si>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</si>
  <si>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</si>
  <si>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</si>
  <si>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</si>
  <si>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</si>
  <si>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</si>
  <si>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</si>
  <si>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</si>
  <si>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</si>
  <si>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</si>
  <si>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</si>
  <si>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</si>
  <si>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</si>
  <si>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</si>
  <si>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</si>
  <si>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</si>
  <si>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</si>
  <si>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</si>
  <si>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</si>
  <si>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</si>
  <si>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</si>
  <si>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</si>
  <si>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</si>
  <si>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</si>
  <si>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</si>
  <si>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</si>
  <si>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</si>
  <si>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</si>
  <si>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</si>
  <si>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</si>
  <si>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</si>
  <si>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</si>
  <si>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</si>
  <si>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</si>
  <si>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</si>
  <si>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</si>
  <si>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</si>
  <si>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</si>
  <si>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</si>
  <si>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</si>
  <si>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</si>
  <si>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</si>
  <si>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</si>
  <si>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</si>
  <si>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</si>
  <si>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</si>
  <si>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</si>
  <si>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</si>
  <si>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</si>
  <si>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</si>
  <si>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</si>
  <si>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</si>
  <si>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</si>
  <si>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</si>
  <si>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</si>
  <si>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</si>
  <si>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</si>
  <si>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</si>
  <si>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</si>
  <si>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</si>
  <si>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</si>
  <si>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</si>
  <si>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</si>
  <si>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</si>
  <si>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</si>
  <si>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</si>
  <si>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</si>
  <si>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</si>
  <si>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</si>
  <si>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</si>
  <si>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</si>
  <si>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</si>
  <si>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</si>
  <si>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</si>
  <si>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</si>
  <si>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</si>
  <si>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</si>
  <si>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</si>
  <si>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</si>
  <si>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</si>
  <si>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</si>
  <si>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</si>
  <si>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</si>
  <si>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</si>
  <si>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</si>
  <si>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</si>
  <si>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</si>
  <si>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</si>
  <si>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</si>
  <si>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</si>
  <si>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</si>
  <si>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</si>
  <si>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</si>
  <si>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</si>
  <si>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</si>
  <si>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</si>
  <si>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</si>
  <si>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</si>
  <si>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</si>
  <si>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</si>
  <si>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</si>
  <si>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</si>
  <si>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</si>
  <si>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</si>
  <si>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</si>
  <si>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</si>
  <si>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</si>
  <si>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</si>
  <si>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</si>
  <si>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</si>
  <si>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</si>
  <si>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</si>
  <si>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</si>
  <si>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</si>
  <si>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</si>
  <si>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</si>
  <si>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</si>
  <si>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</si>
  <si>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</si>
  <si>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</si>
  <si>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</si>
  <si>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</si>
  <si>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</si>
  <si>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</si>
  <si>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</si>
  <si>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</si>
  <si>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</si>
  <si>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</si>
  <si>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</si>
  <si>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</si>
  <si>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</si>
  <si>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</si>
  <si>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</si>
  <si>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</si>
  <si>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</si>
  <si>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</si>
  <si>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</si>
  <si>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</si>
  <si>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</si>
  <si>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</si>
  <si>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</si>
  <si>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</si>
  <si>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</si>
  <si>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</si>
  <si>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</si>
  <si>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</si>
  <si>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</si>
  <si>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</si>
  <si>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</si>
  <si>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</si>
  <si>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</si>
  <si>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</si>
  <si>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</si>
  <si>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</si>
  <si>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</si>
  <si>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</si>
  <si>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</si>
  <si>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</si>
  <si>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</si>
  <si>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</si>
  <si>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</si>
  <si>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</si>
  <si>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</si>
  <si>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</si>
  <si>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</si>
  <si>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</si>
  <si>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</si>
  <si>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</si>
  <si>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</si>
  <si>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</si>
  <si>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</si>
  <si>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</si>
  <si>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</si>
  <si>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</si>
  <si>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</si>
  <si>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</si>
  <si>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</si>
  <si>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</si>
  <si>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</si>
  <si>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</si>
  <si>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</si>
  <si>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</si>
  <si>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</si>
  <si>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</si>
  <si>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</si>
  <si>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</si>
  <si>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</si>
  <si>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</si>
  <si>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</si>
  <si>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</si>
  <si>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</si>
  <si>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</si>
  <si>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</si>
  <si>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</si>
  <si>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</si>
  <si>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</si>
  <si>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</si>
  <si>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</si>
  <si>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</si>
  <si>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</si>
  <si>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</si>
  <si>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</si>
  <si>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</si>
  <si>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</si>
  <si>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</si>
  <si>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</si>
  <si>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</si>
  <si>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</si>
  <si>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</si>
  <si>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</si>
  <si>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</si>
  <si>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</si>
  <si>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</si>
  <si>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</si>
  <si>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</si>
  <si>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</si>
  <si>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</si>
  <si>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</si>
  <si>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</si>
  <si>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</si>
  <si>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</si>
  <si>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</si>
  <si>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</si>
  <si>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</si>
  <si>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</si>
  <si>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</si>
  <si>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</si>
  <si>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</si>
  <si>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</si>
  <si>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</si>
  <si>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</si>
  <si>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</si>
  <si>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</si>
  <si>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</si>
  <si>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</si>
  <si>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</si>
  <si>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</si>
  <si>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</si>
  <si>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</si>
  <si>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</si>
  <si>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</si>
  <si>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</si>
  <si>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</si>
  <si>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</si>
  <si>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</si>
  <si>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</si>
  <si>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</si>
  <si>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</si>
  <si>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</si>
  <si>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</si>
  <si>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</si>
  <si>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</si>
  <si>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</si>
  <si>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</si>
  <si>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</si>
  <si>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</si>
  <si>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</si>
  <si>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</si>
  <si>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</si>
  <si>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</si>
  <si>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</si>
  <si>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</si>
  <si>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</si>
  <si>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</si>
  <si>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</si>
  <si>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</si>
  <si>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</si>
  <si>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</si>
  <si>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</si>
  <si>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</si>
  <si>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</si>
  <si>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</si>
  <si>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</si>
  <si>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</si>
  <si>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</si>
  <si>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</si>
  <si>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</si>
  <si>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</si>
  <si>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</si>
  <si>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</si>
  <si>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</si>
  <si>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</si>
  <si>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</si>
  <si>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</si>
  <si>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</si>
  <si>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</si>
  <si>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</si>
  <si>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</si>
  <si>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</si>
  <si>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</si>
  <si>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</si>
  <si>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</si>
  <si>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</si>
  <si>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</si>
  <si>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</si>
  <si>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</si>
  <si>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</si>
  <si>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</si>
  <si>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</si>
  <si>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</si>
  <si>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</si>
  <si>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</si>
  <si>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</si>
  <si>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</si>
  <si>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</si>
  <si>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</si>
  <si>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</si>
  <si>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</si>
  <si>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</si>
  <si>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</si>
  <si>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</si>
  <si>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</si>
  <si>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</si>
  <si>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</si>
  <si>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</si>
  <si>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</si>
  <si>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</si>
  <si>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</si>
  <si>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</si>
  <si>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</si>
  <si>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</si>
  <si>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</si>
  <si>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</si>
  <si>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</si>
  <si>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</si>
  <si>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</si>
  <si>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</si>
  <si>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</si>
  <si>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</si>
  <si>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</si>
  <si>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</si>
  <si>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</si>
  <si>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</si>
  <si>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</si>
  <si>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</si>
  <si>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</si>
  <si>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</si>
  <si>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</si>
  <si>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</si>
  <si>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</si>
  <si>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</si>
  <si>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</si>
  <si>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</si>
  <si>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</si>
  <si>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</si>
  <si>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</si>
  <si>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</si>
  <si>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</si>
  <si>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</si>
  <si>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</si>
  <si>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</si>
  <si>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</si>
  <si>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</si>
  <si>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</si>
  <si>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</si>
  <si>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</si>
  <si>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</si>
  <si>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</si>
  <si>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</si>
  <si>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</si>
  <si>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</si>
  <si>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</si>
  <si>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</si>
  <si>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</si>
  <si>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</si>
  <si>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</si>
  <si>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</si>
  <si>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</si>
  <si>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</si>
  <si>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</si>
  <si>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</si>
  <si>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</si>
  <si>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</si>
  <si>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</si>
  <si>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</si>
  <si>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</si>
  <si>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</si>
  <si>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</si>
  <si>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</si>
  <si>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</si>
  <si>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</si>
  <si>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</si>
  <si>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</si>
  <si>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</si>
  <si>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</si>
  <si>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</si>
  <si>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</si>
  <si>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</si>
  <si>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</si>
  <si>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</si>
  <si>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</si>
  <si>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</si>
  <si>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</si>
  <si>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</si>
  <si>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</si>
  <si>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</si>
  <si>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</si>
  <si>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</si>
  <si>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</si>
  <si>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</si>
  <si>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</si>
  <si>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</si>
  <si>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</si>
  <si>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</si>
  <si>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</si>
  <si>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</si>
  <si>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</si>
  <si>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</si>
  <si>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</si>
  <si>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</si>
  <si>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</si>
  <si>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</si>
  <si>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</si>
  <si>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</si>
  <si>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</si>
  <si>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</si>
  <si>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</si>
  <si>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</si>
  <si>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</si>
  <si>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</si>
  <si>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</si>
  <si>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</si>
  <si>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</si>
  <si>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</si>
  <si>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</si>
  <si>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</si>
  <si>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</si>
  <si>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</si>
  <si>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</si>
  <si>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</si>
  <si>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</si>
  <si>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</si>
  <si>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</si>
  <si>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</si>
  <si>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</si>
  <si>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</si>
  <si>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</si>
  <si>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</si>
  <si>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</si>
  <si>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</si>
  <si>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</si>
  <si>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</si>
  <si>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</si>
  <si>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</si>
  <si>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</si>
  <si>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</si>
  <si>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</si>
  <si>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</si>
  <si>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</si>
  <si>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</si>
  <si>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</si>
  <si>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</si>
  <si>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</si>
  <si>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</si>
  <si>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</si>
  <si>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</si>
  <si>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</si>
  <si>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</si>
  <si>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</si>
  <si>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</si>
  <si>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</si>
  <si>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</si>
  <si>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</si>
  <si>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</si>
  <si>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</si>
  <si>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</si>
  <si>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</si>
  <si>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</si>
  <si>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</si>
  <si>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</si>
  <si>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</si>
  <si>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</si>
  <si>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</si>
  <si>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</si>
  <si>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</si>
  <si>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</si>
  <si>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</si>
  <si>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</si>
  <si>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</si>
  <si>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</si>
  <si>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</si>
  <si>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</si>
  <si>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</si>
  <si>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</si>
  <si>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</si>
  <si>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</si>
  <si>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</si>
  <si>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</si>
  <si>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</si>
  <si>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</si>
  <si>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</si>
  <si>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</si>
  <si>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</si>
  <si>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</si>
  <si>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</si>
  <si>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</si>
  <si>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</si>
  <si>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</si>
  <si>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</si>
  <si>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</si>
  <si>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</si>
  <si>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</si>
  <si>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</si>
  <si>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</si>
  <si>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</si>
  <si>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</si>
  <si>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</si>
  <si>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</si>
  <si>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</si>
  <si>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</si>
  <si>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</si>
  <si>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</si>
  <si>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</si>
  <si>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</si>
  <si>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</si>
  <si>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</si>
  <si>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</si>
  <si>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</si>
  <si>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</si>
  <si>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</si>
  <si>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</si>
  <si>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</si>
  <si>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</si>
  <si>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</si>
  <si>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</si>
  <si>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</si>
  <si>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</si>
  <si>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</si>
  <si>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</si>
  <si>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</si>
  <si>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</si>
  <si>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</si>
  <si>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</si>
  <si>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</si>
  <si>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</si>
  <si>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</si>
  <si>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</si>
  <si>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</si>
  <si>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</si>
  <si>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</si>
  <si>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</si>
  <si>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</si>
  <si>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</si>
  <si>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</si>
  <si>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</si>
  <si>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</si>
  <si>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</si>
  <si>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</si>
  <si>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</si>
  <si>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</si>
  <si>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</si>
  <si>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</si>
  <si>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</si>
  <si>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</si>
  <si>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</si>
  <si>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</si>
  <si>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</si>
  <si>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</si>
  <si>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</si>
  <si>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</si>
  <si>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</si>
  <si>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</si>
  <si>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</si>
  <si>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</si>
  <si>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</si>
  <si>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</si>
  <si>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</si>
  <si>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</si>
  <si>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</si>
  <si>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</si>
  <si>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</si>
  <si>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</si>
  <si>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</si>
  <si>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</si>
  <si>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</si>
  <si>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</si>
  <si>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</si>
  <si>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</si>
  <si>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</si>
  <si>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</si>
  <si>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</si>
  <si>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</si>
  <si>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</si>
  <si>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</si>
  <si>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</si>
  <si>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</si>
  <si>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</si>
  <si>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</si>
  <si>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</si>
  <si>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</si>
  <si>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</si>
  <si>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</si>
  <si>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</si>
  <si>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</si>
  <si>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</si>
  <si>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</si>
  <si>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</si>
  <si>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</si>
  <si>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</si>
  <si>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</si>
  <si>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</si>
  <si>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</si>
  <si>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</si>
  <si>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</si>
  <si>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</si>
  <si>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</si>
  <si>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</si>
  <si>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</si>
  <si>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</si>
  <si>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</si>
  <si>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</si>
  <si>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</si>
  <si>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</si>
  <si>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</si>
  <si>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</si>
  <si>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</si>
  <si>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</si>
  <si>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</si>
  <si>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</si>
  <si>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</si>
  <si>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</si>
  <si>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</si>
  <si>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</si>
  <si>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</si>
  <si>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</si>
  <si>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</si>
  <si>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</si>
  <si>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</si>
  <si>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</si>
  <si>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</si>
  <si>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</si>
  <si>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</si>
  <si>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</si>
  <si>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</si>
  <si>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</si>
  <si>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</si>
  <si>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</si>
  <si>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</si>
  <si>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</si>
  <si>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</si>
  <si>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</si>
  <si>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</si>
  <si>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</si>
  <si>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</si>
  <si>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</si>
  <si>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</si>
  <si>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</si>
  <si>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</si>
  <si>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</si>
  <si>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</si>
  <si>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</si>
  <si>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</si>
  <si>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</si>
  <si>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</si>
  <si>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</si>
  <si>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</si>
  <si>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</si>
  <si>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</si>
  <si>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</si>
  <si>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</si>
  <si>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</si>
  <si>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</si>
  <si>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</si>
  <si>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</si>
  <si>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</si>
  <si>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</si>
  <si>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</si>
  <si>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</si>
  <si>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</si>
  <si>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</si>
  <si>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</si>
  <si>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</si>
  <si>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</si>
  <si>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</si>
  <si>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</si>
  <si>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</si>
  <si>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</si>
  <si>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</si>
  <si>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</si>
  <si>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</si>
  <si>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</si>
  <si>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</si>
  <si>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</si>
  <si>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</si>
  <si>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</si>
  <si>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</si>
  <si>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</si>
  <si>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</si>
  <si>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</si>
  <si>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</si>
  <si>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</si>
  <si>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</si>
  <si>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</si>
  <si>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</si>
  <si>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</si>
  <si>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</si>
  <si>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</si>
  <si>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</si>
  <si>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</si>
  <si>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</si>
  <si>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</si>
  <si>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</si>
  <si>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</si>
  <si>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</si>
  <si>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</si>
  <si>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</si>
  <si>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</si>
  <si>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</si>
  <si>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</si>
  <si>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</si>
  <si>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</si>
  <si>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</si>
  <si>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</si>
  <si>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</si>
  <si>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</si>
  <si>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</si>
  <si>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</si>
  <si>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</si>
  <si>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</si>
  <si>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</si>
  <si>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</si>
  <si>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</si>
  <si>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</si>
  <si>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</si>
  <si>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</si>
  <si>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</si>
  <si>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</si>
  <si>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</si>
  <si>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</si>
  <si>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</si>
  <si>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</si>
  <si>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</si>
  <si>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</si>
  <si>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</si>
  <si>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</si>
  <si>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</si>
  <si>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</si>
  <si>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</si>
  <si>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</si>
  <si>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</si>
  <si>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</si>
  <si>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</si>
  <si>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</si>
  <si>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</si>
  <si>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</si>
  <si>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</si>
  <si>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</si>
  <si>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</si>
  <si>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</si>
  <si>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</si>
  <si>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</si>
  <si>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</si>
  <si>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</si>
  <si>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</si>
  <si>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</si>
  <si>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</si>
  <si>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</si>
  <si>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</si>
  <si>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</si>
  <si>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</si>
  <si>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</si>
  <si>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</si>
  <si>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</si>
  <si>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</si>
  <si>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</si>
  <si>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</si>
  <si>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</si>
  <si>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</si>
  <si>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</si>
  <si>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</si>
  <si>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</si>
  <si>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</si>
  <si>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</si>
  <si>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</si>
  <si>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</si>
  <si>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</si>
  <si>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</si>
  <si>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</si>
  <si>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</si>
  <si>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</si>
  <si>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</si>
  <si>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</si>
  <si>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</si>
  <si>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</si>
  <si>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</si>
  <si>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</si>
  <si>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</si>
  <si>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</si>
  <si>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</si>
  <si>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</si>
  <si>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</si>
  <si>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</si>
  <si>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</si>
  <si>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</si>
  <si>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</si>
  <si>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</si>
  <si>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</si>
  <si>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</si>
  <si>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</si>
  <si>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</si>
  <si>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</si>
  <si>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</si>
  <si>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</si>
  <si>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</si>
  <si>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</si>
  <si>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</si>
  <si>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</si>
  <si>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</si>
  <si>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</si>
  <si>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</si>
  <si>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</si>
  <si>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</si>
  <si>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</si>
  <si>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</si>
  <si>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</si>
  <si>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</si>
  <si>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</si>
  <si>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</si>
  <si>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</si>
  <si>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</si>
  <si>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</si>
  <si>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</si>
  <si>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</si>
  <si>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</si>
  <si>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</si>
  <si>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</si>
  <si>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</si>
  <si>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</si>
  <si>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</si>
  <si>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</si>
  <si>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</si>
  <si>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</si>
  <si>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</si>
  <si>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</si>
  <si>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</si>
  <si>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</si>
  <si>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</si>
  <si>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</si>
  <si>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</si>
  <si>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</si>
  <si>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</si>
  <si>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</si>
  <si>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</si>
  <si>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</si>
  <si>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</si>
  <si>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</si>
  <si>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</si>
  <si>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</si>
  <si>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</si>
  <si>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</si>
  <si>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</si>
  <si>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</si>
  <si>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</si>
  <si>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</si>
  <si>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</si>
  <si>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</si>
  <si>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</si>
  <si>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</si>
  <si>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</si>
  <si>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</si>
  <si>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</si>
  <si>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</si>
  <si>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</si>
  <si>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</si>
  <si>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</si>
  <si>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</si>
  <si>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</si>
  <si>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</si>
  <si>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</si>
  <si>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</si>
  <si>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</si>
  <si>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</si>
  <si>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</si>
  <si>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</si>
  <si>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</si>
  <si>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</si>
  <si>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</si>
  <si>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</si>
  <si>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</si>
  <si>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</si>
  <si>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</si>
  <si>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</si>
  <si>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</si>
  <si>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</si>
  <si>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</si>
  <si>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</si>
  <si>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</si>
  <si>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</si>
  <si>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</si>
  <si>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</si>
  <si>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</si>
  <si>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</si>
  <si>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</si>
  <si>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</si>
  <si>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</si>
  <si>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</si>
  <si>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</si>
  <si>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</si>
  <si>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</si>
  <si>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</si>
  <si>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</si>
  <si>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</si>
  <si>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</si>
  <si>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</si>
  <si>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</si>
  <si>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</si>
  <si>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</si>
  <si>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</si>
  <si>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</si>
  <si>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</si>
  <si>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</si>
  <si>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</si>
  <si>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</si>
  <si>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</si>
  <si>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</si>
  <si>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</si>
  <si>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</si>
  <si>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</si>
  <si>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</si>
  <si>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</si>
  <si>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</si>
  <si>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</si>
  <si>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</si>
  <si>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</si>
  <si>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</si>
  <si>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</si>
  <si>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</si>
  <si>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</si>
  <si>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</si>
  <si>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</si>
  <si>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</si>
  <si>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</si>
  <si>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</si>
  <si>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</si>
  <si>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</si>
  <si>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</si>
  <si>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</si>
  <si>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</si>
  <si>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</si>
  <si>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</si>
  <si>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</si>
  <si>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</si>
  <si>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</si>
  <si>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</si>
  <si>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</si>
  <si>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</si>
  <si>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</si>
  <si>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</si>
  <si>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</si>
  <si>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</si>
  <si>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</si>
  <si>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</si>
  <si>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</si>
  <si>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</si>
  <si>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</si>
  <si>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</si>
  <si>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</si>
  <si>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</si>
  <si>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</si>
  <si>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</si>
  <si>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</si>
  <si>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</si>
  <si>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</si>
  <si>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</si>
  <si>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</si>
  <si>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</si>
  <si>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</si>
  <si>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</si>
  <si>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</si>
  <si>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</si>
  <si>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</si>
  <si>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</si>
  <si>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</si>
  <si>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</si>
  <si>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</si>
  <si>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</si>
  <si>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</si>
  <si>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</si>
  <si>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</si>
  <si>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</si>
  <si>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</si>
  <si>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</si>
  <si>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</si>
  <si>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</si>
  <si>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</si>
  <si>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</si>
  <si>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</si>
  <si>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</si>
  <si>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</si>
  <si>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</si>
  <si>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</si>
  <si>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</si>
  <si>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</si>
  <si>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</si>
  <si>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</si>
  <si>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</si>
  <si>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</si>
  <si>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</si>
  <si>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</si>
  <si>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</si>
  <si>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</si>
  <si>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</si>
  <si>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</si>
  <si>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</si>
  <si>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</si>
  <si>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</si>
  <si>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</si>
  <si>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</si>
  <si>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</si>
  <si>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</si>
  <si>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</si>
  <si>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</si>
  <si>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</si>
  <si>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</si>
  <si>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</si>
  <si>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</si>
  <si>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</si>
  <si>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</si>
  <si>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</si>
  <si>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</si>
  <si>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</si>
  <si>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</si>
  <si>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</si>
  <si>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</si>
  <si>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</si>
  <si>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</si>
  <si>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</si>
  <si>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</si>
  <si>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</si>
  <si>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</si>
  <si>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</si>
  <si>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</si>
  <si>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</si>
  <si>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</si>
  <si>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</si>
  <si>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</si>
  <si>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</si>
  <si>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</si>
  <si>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</si>
  <si>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</si>
  <si>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</si>
  <si>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</si>
  <si>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</si>
  <si>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</si>
  <si>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</si>
  <si>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</si>
  <si>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</si>
  <si>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</si>
  <si>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</si>
  <si>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</si>
  <si>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</si>
  <si>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</si>
  <si>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</si>
  <si>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</si>
  <si>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</si>
  <si>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</si>
  <si>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</si>
  <si>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</si>
  <si>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</si>
  <si>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</si>
  <si>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</si>
  <si>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</si>
  <si>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</si>
  <si>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</si>
  <si>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</si>
  <si>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</si>
  <si>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</si>
  <si>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</si>
  <si>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</si>
  <si>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</si>
  <si>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</si>
  <si>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</si>
  <si>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</si>
  <si>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</si>
  <si>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</si>
  <si>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</si>
  <si>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</si>
  <si>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</si>
  <si>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</si>
  <si>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</si>
  <si>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</si>
  <si>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</si>
  <si>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</si>
  <si>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</si>
  <si>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</si>
  <si>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</si>
  <si>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</si>
  <si>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</si>
  <si>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</si>
  <si>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</si>
  <si>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</si>
  <si>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</si>
  <si>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</si>
  <si>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</si>
  <si>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</si>
  <si>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</si>
  <si>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</si>
  <si>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</si>
  <si>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</si>
  <si>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</si>
  <si>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</si>
  <si>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</si>
  <si>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</si>
  <si>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</si>
  <si>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</si>
  <si>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</si>
  <si>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</si>
  <si>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</si>
  <si>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</si>
  <si>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</si>
  <si>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</si>
  <si>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</si>
  <si>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</si>
  <si>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</si>
  <si>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</si>
  <si>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</si>
  <si>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</si>
  <si>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</si>
  <si>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</si>
  <si>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</si>
  <si>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</si>
  <si>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</si>
  <si>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</si>
  <si>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</si>
  <si>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</si>
  <si>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</si>
  <si>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</si>
  <si>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</si>
  <si>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</si>
  <si>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</si>
  <si>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</si>
  <si>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</si>
  <si>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</si>
  <si>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</si>
  <si>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</si>
  <si>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</si>
  <si>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</si>
  <si>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</si>
  <si>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</si>
  <si>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</si>
  <si>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</si>
  <si>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</si>
  <si>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</si>
  <si>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</si>
  <si>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</si>
  <si>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</si>
  <si>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</si>
  <si>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</si>
  <si>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</si>
  <si>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</si>
  <si>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</si>
  <si>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</si>
  <si>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</si>
  <si>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</si>
  <si>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</si>
  <si>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</si>
  <si>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</si>
  <si>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</si>
  <si>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</si>
  <si>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</si>
  <si>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</si>
  <si>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</si>
  <si>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</si>
  <si>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</si>
  <si>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</si>
  <si>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</si>
  <si>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</si>
  <si>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</si>
  <si>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</si>
  <si>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</si>
  <si>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</si>
  <si>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</si>
  <si>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</si>
  <si>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</si>
  <si>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</si>
  <si>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</si>
  <si>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</si>
  <si>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</si>
  <si>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</si>
  <si>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</si>
  <si>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</si>
  <si>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</si>
  <si>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</si>
  <si>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</si>
  <si>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</si>
  <si>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</si>
  <si>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</si>
  <si>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</si>
  <si>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</si>
  <si>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</si>
  <si>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</si>
  <si>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</si>
  <si>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</si>
  <si>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</si>
  <si>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</si>
  <si>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</si>
  <si>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</si>
  <si>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</si>
  <si>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</si>
  <si>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</si>
  <si>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</si>
  <si>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</si>
  <si>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</si>
  <si>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</si>
  <si>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</si>
  <si>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</si>
  <si>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</si>
  <si>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</si>
  <si>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</si>
  <si>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</si>
  <si>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</si>
  <si>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</si>
  <si>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</si>
  <si>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</si>
  <si>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</si>
  <si>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</si>
  <si>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</si>
  <si>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</si>
  <si>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</si>
  <si>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</si>
  <si>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</si>
  <si>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</si>
  <si>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</si>
  <si>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</si>
  <si>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</si>
  <si>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</si>
  <si>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</si>
  <si>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</si>
  <si>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</si>
  <si>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</si>
  <si>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</si>
  <si>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</si>
  <si>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</si>
  <si>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</si>
  <si>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</si>
  <si>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</si>
  <si>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</si>
  <si>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</si>
  <si>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</si>
  <si>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</si>
  <si>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</si>
  <si>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</si>
  <si>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</si>
  <si>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</si>
  <si>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</si>
  <si>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</si>
  <si>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</si>
  <si>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</si>
  <si>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</si>
  <si>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</si>
  <si>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</si>
  <si>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</si>
  <si>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</si>
  <si>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</si>
  <si>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</si>
  <si>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</si>
  <si>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</si>
  <si>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</si>
  <si>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</si>
  <si>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</si>
  <si>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</si>
  <si>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</si>
  <si>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</si>
  <si>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</si>
  <si>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</si>
  <si>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</si>
  <si>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</si>
  <si>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</si>
  <si>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</si>
  <si>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</si>
  <si>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</si>
  <si>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</si>
  <si>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</si>
  <si>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</si>
  <si>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</si>
  <si>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</si>
  <si>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</si>
  <si>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</si>
  <si>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</si>
  <si>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</si>
  <si>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</si>
  <si>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</si>
  <si>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</si>
  <si>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</si>
  <si>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</si>
  <si>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</si>
  <si>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</si>
  <si>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</si>
  <si>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</si>
  <si>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</si>
  <si>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</si>
  <si>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</si>
  <si>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</si>
  <si>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</si>
  <si>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</si>
  <si>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</si>
  <si>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</si>
  <si>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</si>
  <si>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</si>
  <si>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</si>
  <si>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</si>
  <si>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</si>
  <si>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</si>
  <si>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</si>
  <si>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</si>
  <si>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</si>
  <si>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</si>
  <si>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</si>
  <si>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</si>
  <si>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</si>
  <si>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</si>
  <si>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</si>
  <si>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</si>
  <si>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</si>
  <si>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</si>
  <si>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</si>
  <si>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</si>
  <si>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</si>
  <si>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</si>
  <si>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</si>
  <si>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</si>
  <si>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</si>
  <si>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</si>
  <si>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</si>
  <si>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</si>
  <si>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</si>
  <si>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</si>
  <si>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</si>
  <si>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</si>
  <si>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</si>
  <si>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</si>
  <si>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</si>
  <si>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</si>
  <si>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</si>
  <si>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</si>
  <si>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</si>
  <si>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</si>
  <si>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</si>
  <si>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</si>
  <si>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</si>
  <si>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</si>
  <si>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</si>
  <si>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</si>
  <si>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</si>
  <si>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</si>
  <si>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</si>
  <si>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</si>
  <si>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</si>
  <si>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</si>
  <si>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</si>
  <si>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</si>
  <si>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</si>
  <si>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</si>
  <si>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</si>
  <si>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</si>
  <si>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</si>
  <si>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</si>
  <si>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</si>
  <si>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</si>
  <si>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</si>
  <si>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</si>
  <si>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</si>
  <si>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</si>
  <si>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</si>
  <si>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</si>
  <si>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</si>
  <si>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</si>
  <si>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</si>
  <si>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</si>
  <si>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</si>
  <si>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</si>
  <si>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</si>
  <si>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</si>
  <si>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</si>
  <si>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</si>
  <si>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</si>
  <si>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</si>
  <si>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</si>
  <si>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</si>
  <si>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</si>
  <si>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</si>
  <si>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</si>
  <si>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</si>
  <si>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</si>
  <si>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</si>
  <si>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</si>
  <si>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</si>
  <si>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</si>
  <si>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</si>
  <si>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</si>
  <si>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</si>
  <si>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</si>
  <si>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</si>
  <si>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</si>
  <si>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</si>
  <si>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</si>
  <si>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</si>
  <si>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</si>
  <si>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</si>
  <si>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</si>
  <si>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</si>
  <si>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</si>
  <si>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</si>
  <si>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</si>
  <si>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</si>
  <si>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</si>
  <si>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</si>
  <si>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</si>
  <si>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</si>
  <si>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</si>
  <si>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</si>
  <si>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</si>
  <si>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</si>
  <si>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</si>
  <si>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</si>
  <si>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</si>
  <si>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</si>
  <si>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</si>
  <si>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</si>
  <si>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</si>
  <si>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</si>
  <si>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</si>
  <si>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</si>
  <si>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</si>
  <si>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</si>
  <si>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</si>
  <si>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</si>
  <si>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</si>
  <si>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</si>
  <si>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</si>
  <si>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</si>
  <si>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</si>
  <si>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</si>
  <si>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</si>
  <si>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</si>
  <si>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</si>
  <si>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</si>
  <si>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</si>
  <si>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</si>
  <si>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</si>
  <si>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</si>
  <si>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</si>
  <si>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</si>
  <si>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</si>
  <si>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</si>
  <si>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</si>
  <si>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</si>
  <si>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</si>
  <si>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</si>
  <si>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</si>
  <si>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</si>
  <si>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</si>
  <si>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</si>
  <si>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</si>
  <si>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</si>
  <si>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</si>
  <si>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</si>
  <si>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</si>
  <si>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</si>
  <si>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</si>
  <si>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</si>
  <si>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</si>
  <si>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</si>
  <si>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</si>
  <si>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</si>
  <si>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</si>
  <si>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</si>
  <si>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</si>
  <si>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</si>
  <si>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</si>
  <si>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</si>
  <si>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</si>
  <si>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</si>
  <si>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</si>
  <si>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</si>
  <si>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</si>
  <si>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</si>
  <si>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</si>
  <si>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</si>
  <si>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</si>
  <si>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</si>
  <si>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</si>
  <si>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</si>
  <si>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</si>
  <si>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</si>
  <si>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</si>
  <si>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</si>
  <si>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</si>
  <si>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</si>
  <si>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</si>
  <si>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</si>
  <si>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</si>
  <si>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</si>
  <si>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</si>
  <si>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</si>
  <si>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</si>
  <si>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</si>
  <si>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</si>
  <si>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</si>
  <si>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</si>
  <si>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</si>
  <si>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</si>
  <si>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</si>
  <si>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</si>
  <si>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</si>
  <si>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</si>
  <si>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</si>
  <si>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</si>
  <si>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</si>
  <si>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</si>
  <si>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</si>
  <si>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</si>
  <si>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</si>
  <si>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</si>
  <si>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</si>
  <si>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</si>
  <si>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</si>
  <si>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</si>
  <si>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</si>
  <si>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</si>
  <si>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</si>
  <si>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</si>
  <si>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</si>
  <si>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</si>
  <si>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</si>
  <si>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</si>
  <si>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</si>
  <si>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</si>
  <si>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</si>
  <si>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</si>
  <si>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</si>
  <si>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</si>
  <si>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</si>
  <si>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</si>
  <si>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</si>
  <si>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</si>
  <si>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</si>
  <si>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</si>
  <si>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</si>
  <si>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</si>
  <si>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</si>
  <si>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</si>
  <si>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</si>
  <si>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</si>
  <si>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</si>
  <si>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</si>
  <si>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</si>
  <si>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</si>
  <si>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</si>
  <si>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</si>
  <si>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</si>
  <si>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</si>
  <si>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</si>
  <si>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</si>
  <si>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</si>
  <si>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</si>
  <si>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</si>
  <si>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</si>
  <si>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</si>
  <si>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</si>
  <si>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</si>
  <si>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</si>
  <si>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</si>
  <si>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</si>
  <si>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</si>
  <si>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</si>
  <si>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</si>
  <si>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</si>
  <si>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</si>
  <si>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</si>
  <si>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</si>
  <si>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</si>
  <si>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</si>
  <si>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</si>
  <si>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</si>
  <si>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</si>
  <si>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</si>
  <si>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</si>
  <si>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</si>
  <si>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</si>
  <si>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</si>
  <si>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</si>
  <si>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</si>
  <si>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</si>
  <si>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</si>
  <si>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</si>
  <si>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</si>
  <si>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</si>
  <si>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</si>
  <si>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</si>
  <si>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</si>
  <si>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</si>
  <si>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</si>
  <si>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</si>
  <si>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</si>
  <si>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</si>
  <si>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</si>
  <si>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</si>
  <si>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</si>
  <si>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</si>
  <si>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</si>
  <si>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</si>
  <si>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</si>
  <si>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</si>
  <si>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</si>
  <si>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</si>
  <si>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</si>
  <si>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</si>
  <si>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</si>
  <si>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</si>
  <si>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</si>
  <si>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</si>
  <si>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</si>
  <si>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</si>
  <si>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</si>
  <si>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</si>
  <si>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</si>
  <si>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</si>
  <si>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</si>
  <si>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</si>
  <si>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</si>
  <si>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</si>
  <si>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</si>
  <si>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</si>
  <si>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</si>
  <si>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</si>
  <si>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</si>
  <si>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</si>
  <si>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</si>
  <si>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</si>
  <si>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</si>
  <si>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</si>
  <si>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</si>
  <si>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</si>
  <si>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</si>
  <si>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</si>
  <si>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</si>
  <si>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</si>
  <si>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</si>
  <si>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</si>
  <si>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</si>
  <si>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</si>
  <si>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</si>
  <si>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</si>
  <si>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</si>
  <si>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</si>
  <si>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</si>
  <si>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</si>
  <si>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</si>
  <si>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</si>
  <si>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</si>
  <si>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</si>
  <si>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</si>
  <si>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</si>
  <si>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</si>
  <si>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</si>
  <si>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</si>
  <si>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</si>
  <si>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</si>
  <si>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</si>
  <si>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</si>
  <si>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</si>
  <si>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</si>
  <si>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</si>
  <si>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</si>
  <si>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</si>
  <si>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</si>
  <si>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</si>
  <si>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</si>
  <si>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</si>
  <si>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</si>
  <si>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</si>
  <si>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</si>
  <si>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</si>
  <si>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</si>
  <si>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</si>
  <si>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</si>
  <si>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</si>
  <si>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</si>
  <si>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</si>
  <si>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</si>
  <si>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</si>
  <si>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</si>
  <si>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</si>
  <si>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</si>
  <si>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</si>
  <si>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</si>
  <si>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</si>
  <si>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</si>
  <si>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</si>
  <si>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</si>
  <si>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</si>
  <si>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</si>
  <si>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</si>
  <si>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</si>
  <si>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</si>
  <si>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</si>
  <si>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</si>
  <si>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</si>
  <si>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</si>
  <si>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</si>
  <si>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</si>
  <si>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</si>
  <si>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</si>
  <si>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</si>
  <si>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</si>
  <si>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</si>
  <si>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</si>
  <si>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</si>
  <si>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</si>
  <si>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</si>
  <si>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</si>
  <si>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</si>
  <si>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</si>
  <si>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</si>
  <si>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</si>
  <si>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</si>
  <si>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</si>
  <si>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</si>
  <si>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</si>
  <si>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</si>
  <si>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</si>
  <si>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</si>
  <si>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</si>
  <si>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</si>
  <si>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</si>
  <si>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</si>
  <si>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</si>
  <si>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</si>
  <si>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</si>
  <si>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</si>
  <si>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</si>
  <si>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</si>
  <si>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</si>
  <si>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</si>
  <si>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</si>
  <si>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</si>
  <si>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</si>
  <si>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</si>
  <si>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</si>
  <si>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</si>
  <si>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</si>
  <si>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</si>
  <si>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</si>
  <si>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</si>
  <si>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</si>
  <si>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</si>
  <si>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</si>
  <si>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</si>
  <si>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</si>
  <si>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</si>
  <si>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</si>
  <si>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</si>
  <si>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</si>
  <si>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</si>
  <si>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</si>
  <si>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</si>
  <si>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</si>
  <si>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</si>
  <si>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</si>
  <si>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</si>
  <si>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</si>
  <si>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</si>
  <si>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</si>
  <si>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</si>
  <si>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</si>
  <si>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</si>
  <si>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</si>
  <si>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</si>
  <si>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</si>
  <si>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</si>
  <si>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</si>
  <si>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</si>
  <si>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</si>
  <si>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</si>
  <si>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</si>
  <si>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</si>
  <si>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</si>
  <si>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</si>
  <si>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</si>
  <si>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</si>
  <si>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</si>
  <si>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</si>
  <si>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</si>
  <si>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</si>
  <si>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</si>
  <si>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</si>
  <si>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</si>
  <si>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</si>
  <si>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</si>
  <si>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</si>
  <si>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</si>
  <si>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</si>
  <si>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</si>
  <si>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</si>
  <si>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</si>
  <si>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</si>
  <si>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</si>
  <si>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</si>
  <si>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</si>
  <si>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</si>
  <si>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</si>
  <si>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</si>
  <si>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</si>
  <si>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</si>
  <si>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</si>
  <si>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</si>
  <si>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</si>
  <si>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</si>
  <si>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</si>
  <si>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</si>
  <si>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</si>
  <si>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</si>
  <si>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</si>
  <si>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</si>
  <si>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</si>
  <si>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</si>
  <si>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</si>
  <si>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</si>
  <si>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</si>
  <si>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</si>
  <si>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</si>
  <si>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</si>
  <si>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</si>
  <si>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</si>
  <si>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</si>
  <si>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</si>
  <si>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</si>
  <si>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</si>
  <si>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</si>
  <si>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</si>
  <si>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</si>
  <si>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</si>
  <si>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</si>
  <si>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</si>
  <si>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</si>
  <si>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</si>
  <si>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</si>
  <si>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</si>
  <si>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</si>
  <si>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</si>
  <si>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</si>
  <si>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</si>
  <si>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</si>
  <si>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</si>
  <si>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</si>
  <si>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</si>
  <si>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</si>
  <si>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</si>
  <si>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</si>
  <si>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</si>
  <si>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</si>
  <si>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</si>
  <si>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</si>
  <si>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</si>
  <si>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</si>
  <si>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</si>
  <si>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</si>
  <si>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</si>
  <si>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</si>
  <si>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</si>
  <si>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</si>
  <si>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</si>
  <si>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</si>
  <si>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</si>
  <si>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</si>
  <si>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</si>
  <si>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</si>
  <si>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</si>
  <si>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</si>
  <si>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</si>
  <si>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</si>
  <si>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</si>
  <si>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</si>
  <si>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</si>
  <si>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</si>
  <si>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</si>
  <si>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</si>
  <si>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</si>
  <si>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</si>
  <si>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</si>
  <si>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</si>
  <si>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</si>
  <si>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</si>
  <si>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</si>
  <si>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</si>
  <si>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</si>
  <si>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</si>
  <si>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</si>
  <si>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</si>
  <si>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</si>
  <si>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</si>
  <si>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</si>
  <si>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</si>
  <si>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</si>
  <si>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</si>
  <si>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</si>
  <si>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</si>
  <si>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</si>
  <si>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</si>
  <si>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</si>
  <si>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</si>
  <si>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</si>
  <si>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</si>
  <si>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</si>
  <si>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</si>
  <si>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</si>
  <si>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</si>
  <si>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</si>
  <si>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</si>
  <si>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</si>
  <si>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</si>
  <si>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</si>
  <si>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</si>
  <si>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</si>
  <si>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</si>
  <si>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</si>
  <si>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</si>
  <si>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</si>
  <si>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</si>
  <si>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</si>
  <si>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</si>
  <si>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</si>
  <si>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</si>
  <si>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</si>
  <si>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</si>
  <si>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</si>
  <si>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</si>
  <si>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</si>
  <si>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</si>
  <si>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</si>
  <si>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</si>
  <si>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</si>
  <si>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</si>
  <si>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</si>
  <si>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</si>
  <si>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</si>
  <si>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</si>
  <si>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</si>
  <si>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</si>
  <si>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</si>
  <si>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</si>
  <si>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</si>
  <si>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</si>
  <si>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</si>
  <si>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</si>
  <si>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</si>
  <si>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</si>
  <si>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</si>
  <si>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</si>
  <si>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</si>
  <si>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</si>
  <si>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</si>
  <si>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</si>
  <si>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</si>
  <si>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</si>
  <si>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</si>
  <si>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</si>
  <si>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</si>
  <si>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</si>
  <si>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</si>
  <si>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</si>
  <si>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</si>
  <si>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</si>
  <si>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</si>
  <si>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</si>
  <si>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</si>
  <si>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</si>
  <si>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</si>
  <si>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</si>
  <si>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</si>
  <si>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</si>
  <si>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</si>
  <si>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</si>
  <si>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</si>
  <si>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</si>
  <si>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</si>
  <si>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</si>
  <si>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</si>
  <si>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</si>
  <si>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</si>
  <si>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</si>
  <si>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</si>
  <si>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</si>
  <si>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</si>
  <si>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</si>
  <si>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</si>
  <si>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</si>
  <si>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</si>
  <si>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</si>
  <si>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</si>
  <si>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</si>
  <si>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</si>
  <si>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</si>
  <si>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</si>
  <si>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</si>
  <si>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</si>
  <si>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</si>
  <si>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</si>
  <si>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</si>
  <si>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</si>
  <si>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</si>
  <si>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</si>
  <si>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</si>
  <si>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</si>
  <si>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</si>
  <si>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</si>
  <si>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</si>
  <si>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</si>
  <si>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</si>
  <si>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</si>
  <si>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</si>
  <si>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</si>
  <si>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</si>
  <si>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</si>
  <si>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</si>
  <si>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</si>
  <si>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</si>
  <si>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</si>
  <si>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</si>
  <si>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</si>
  <si>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</si>
  <si>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</si>
  <si>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</si>
  <si>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</si>
  <si>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</si>
  <si>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</si>
  <si>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</si>
  <si>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</si>
  <si>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</si>
  <si>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</si>
  <si>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</si>
  <si>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</si>
  <si>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</si>
  <si>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</si>
  <si>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</si>
  <si>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</si>
  <si>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</si>
  <si>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</si>
  <si>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</si>
  <si>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</si>
  <si>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</si>
  <si>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</si>
  <si>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</si>
  <si>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</si>
  <si>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</si>
  <si>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</si>
  <si>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</si>
  <si>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</si>
  <si>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</si>
  <si>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</si>
  <si>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</si>
  <si>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</si>
  <si>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</si>
  <si>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</si>
  <si>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</si>
  <si>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</si>
  <si>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</si>
  <si>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</si>
  <si>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</si>
  <si>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</si>
  <si>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</si>
  <si>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</si>
  <si>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</si>
  <si>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</si>
  <si>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</si>
  <si>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</si>
  <si>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</si>
  <si>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</si>
  <si>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</si>
  <si>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</si>
  <si>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</si>
  <si>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</si>
  <si>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</si>
  <si>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</si>
  <si>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</si>
  <si>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</si>
  <si>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</si>
  <si>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</si>
  <si>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</si>
  <si>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</si>
  <si>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</si>
  <si>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</si>
  <si>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</si>
  <si>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</si>
  <si>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</si>
  <si>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</si>
  <si>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</si>
  <si>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</si>
  <si>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</si>
  <si>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</si>
  <si>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</si>
  <si>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</si>
  <si>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</si>
  <si>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</si>
  <si>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</si>
  <si>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</si>
  <si>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</si>
  <si>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</si>
  <si>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</si>
  <si>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</si>
  <si>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</si>
  <si>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</si>
  <si>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</si>
  <si>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</si>
  <si>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</si>
  <si>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</si>
  <si>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</si>
  <si>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</si>
  <si>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</si>
  <si>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</si>
  <si>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</si>
  <si>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</si>
  <si>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</si>
  <si>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</si>
  <si>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</si>
  <si>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</si>
  <si>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</si>
  <si>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</si>
  <si>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</si>
  <si>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</si>
  <si>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</si>
  <si>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</si>
  <si>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</si>
  <si>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</si>
  <si>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</si>
  <si>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</si>
  <si>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</si>
  <si>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</si>
  <si>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</si>
  <si>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</si>
  <si>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</si>
  <si>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</si>
  <si>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</si>
  <si>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</si>
  <si>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</si>
  <si>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</si>
  <si>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</si>
  <si>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</si>
  <si>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</si>
  <si>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</si>
  <si>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</si>
  <si>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</si>
  <si>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</si>
  <si>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</si>
  <si>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</si>
  <si>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</si>
  <si>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</si>
  <si>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</si>
  <si>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</si>
  <si>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</si>
  <si>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</si>
  <si>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</si>
  <si>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</si>
  <si>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</si>
  <si>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</si>
  <si>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</si>
  <si>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</si>
  <si>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</si>
  <si>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</si>
  <si>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</si>
  <si>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</si>
  <si>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</si>
  <si>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</si>
  <si>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</si>
  <si>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</si>
  <si>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</si>
  <si>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</si>
  <si>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</si>
  <si>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</si>
  <si>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</si>
  <si>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</si>
  <si>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</si>
  <si>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</si>
  <si>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</si>
  <si>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</si>
  <si>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</si>
  <si>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</si>
  <si>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</si>
  <si>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</si>
  <si>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</si>
  <si>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</si>
  <si>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</si>
  <si>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</si>
  <si>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</si>
  <si>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</si>
  <si>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</si>
  <si>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</si>
  <si>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</si>
  <si>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</si>
  <si>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</si>
  <si>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</si>
  <si>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</si>
  <si>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</si>
  <si>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</si>
  <si>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</si>
  <si>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</si>
  <si>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</si>
  <si>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</si>
  <si>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</si>
  <si>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</si>
  <si>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</si>
  <si>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</si>
  <si>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</si>
  <si>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</si>
  <si>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</si>
  <si>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</si>
  <si>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</si>
  <si>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</si>
  <si>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</si>
  <si>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</si>
  <si>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</si>
  <si>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</si>
  <si>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</si>
  <si>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</si>
  <si>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</si>
  <si>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</si>
  <si>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</si>
  <si>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</si>
  <si>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</si>
  <si>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</si>
  <si>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</si>
  <si>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</si>
  <si>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</si>
  <si>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</si>
  <si>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</si>
  <si>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</si>
  <si>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</si>
  <si>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</si>
  <si>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</si>
  <si>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</si>
  <si>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</si>
  <si>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</si>
  <si>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</si>
  <si>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</si>
  <si>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</si>
  <si>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</si>
  <si>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</si>
  <si>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</si>
  <si>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</si>
  <si>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</si>
  <si>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</si>
  <si>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</si>
  <si>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</si>
  <si>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</si>
  <si>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</si>
  <si>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</si>
  <si>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</si>
  <si>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</si>
  <si>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</si>
  <si>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</si>
  <si>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</si>
  <si>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</si>
  <si>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</si>
  <si>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</si>
  <si>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</si>
  <si>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</si>
  <si>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</si>
  <si>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</si>
  <si>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</si>
  <si>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</si>
  <si>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</si>
  <si>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</si>
  <si>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</si>
  <si>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</si>
  <si>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</si>
  <si>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</si>
  <si>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</si>
  <si>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</si>
  <si>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</si>
  <si>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</si>
  <si>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</si>
  <si>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</si>
  <si>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</si>
  <si>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</si>
  <si>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</si>
  <si>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</si>
  <si>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</si>
  <si>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</si>
  <si>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</si>
  <si>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</si>
  <si>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</si>
  <si>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</si>
  <si>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</si>
  <si>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</si>
  <si>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</si>
  <si>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</si>
  <si>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</si>
  <si>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</si>
  <si>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</si>
  <si>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</si>
  <si>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</si>
  <si>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</si>
  <si>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</si>
  <si>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</si>
  <si>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</si>
  <si>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</si>
  <si>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</si>
  <si>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</si>
  <si>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</si>
  <si>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</si>
  <si>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</si>
  <si>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</si>
  <si>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</si>
  <si>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</si>
  <si>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</si>
  <si>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</si>
  <si>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</si>
  <si>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</si>
  <si>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</si>
  <si>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</si>
  <si>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</si>
  <si>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</si>
  <si>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</si>
  <si>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</si>
  <si>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</si>
  <si>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</si>
  <si>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</si>
  <si>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</si>
  <si>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</si>
  <si>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</si>
  <si>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</si>
  <si>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</si>
  <si>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</si>
  <si>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</si>
  <si>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</si>
  <si>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</si>
  <si>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</si>
  <si>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</si>
  <si>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</si>
  <si>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</si>
  <si>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</si>
  <si>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</si>
  <si>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</si>
  <si>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</si>
  <si>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</si>
  <si>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</si>
  <si>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</si>
  <si>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</si>
  <si>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</si>
  <si>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</si>
  <si>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</si>
  <si>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</si>
  <si>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</si>
  <si>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</si>
  <si>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</si>
  <si>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</si>
  <si>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</si>
  <si>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</si>
  <si>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</si>
  <si>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</si>
  <si>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</si>
  <si>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</si>
  <si>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</si>
  <si>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</si>
  <si>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</si>
  <si>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</si>
  <si>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</si>
  <si>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</si>
  <si>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</si>
  <si>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</si>
  <si>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</si>
  <si>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</si>
  <si>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</si>
  <si>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</si>
  <si>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</si>
  <si>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</si>
  <si>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</si>
  <si>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</si>
  <si>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</si>
  <si>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</si>
  <si>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</si>
  <si>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</si>
  <si>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</si>
  <si>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</si>
  <si>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</si>
  <si>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</si>
  <si>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</si>
  <si>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</si>
  <si>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</si>
  <si>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</si>
  <si>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</si>
  <si>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</si>
  <si>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</si>
  <si>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</si>
  <si>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</si>
  <si>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</si>
  <si>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</si>
  <si>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</si>
  <si>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</si>
  <si>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</si>
  <si>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</si>
  <si>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</si>
  <si>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</si>
  <si>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</si>
  <si>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</si>
  <si>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</si>
  <si>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</si>
  <si>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</si>
  <si>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</si>
  <si>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</si>
  <si>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</si>
  <si>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</si>
  <si>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</si>
  <si>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</si>
  <si>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</si>
  <si>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</si>
  <si>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</si>
  <si>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</si>
  <si>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</si>
  <si>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</si>
  <si>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</si>
  <si>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</si>
  <si>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</si>
  <si>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</si>
  <si>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</si>
  <si>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</si>
  <si>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</si>
  <si>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</si>
  <si>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</si>
  <si>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</si>
  <si>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</si>
  <si>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</si>
  <si>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</si>
  <si>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</si>
  <si>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</si>
  <si>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</si>
  <si>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</si>
  <si>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</si>
  <si>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</si>
  <si>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</si>
  <si>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</si>
  <si>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</si>
  <si>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</si>
  <si>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</si>
  <si>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</si>
  <si>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</si>
  <si>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</si>
  <si>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</si>
  <si>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</si>
  <si>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</si>
  <si>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</si>
  <si>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</si>
  <si>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</si>
  <si>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</si>
  <si>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</si>
  <si>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</si>
  <si>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</si>
  <si>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</si>
  <si>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</si>
  <si>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</si>
  <si>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</si>
  <si>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</si>
  <si>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</si>
  <si>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</si>
  <si>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</si>
  <si>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</si>
  <si>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</si>
  <si>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</si>
  <si>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</si>
  <si>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</si>
  <si>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</si>
  <si>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</si>
  <si>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</si>
  <si>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</si>
  <si>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</si>
  <si>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</si>
  <si>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</si>
  <si>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</si>
  <si>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</si>
  <si>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</si>
  <si>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</si>
  <si>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</si>
  <si>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</si>
  <si>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</si>
  <si>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</si>
  <si>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</si>
  <si>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</si>
  <si>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</si>
  <si>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</si>
  <si>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</si>
  <si>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</si>
  <si>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</si>
  <si>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</si>
  <si>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</si>
  <si>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</si>
  <si>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</si>
  <si>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</si>
  <si>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</si>
  <si>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</si>
  <si>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</si>
  <si>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</si>
  <si>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</si>
  <si>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</si>
  <si>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</si>
  <si>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</si>
  <si>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</si>
  <si>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</si>
  <si>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</si>
  <si>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</si>
  <si>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</si>
  <si>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</si>
  <si>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</si>
  <si>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</si>
  <si>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</si>
  <si>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</si>
  <si>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</si>
  <si>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</si>
  <si>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</si>
  <si>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</si>
  <si>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</si>
  <si>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</si>
  <si>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</si>
  <si>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</si>
  <si>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</si>
  <si>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</si>
  <si>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</si>
  <si>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</si>
  <si>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</si>
  <si>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</si>
  <si>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</si>
  <si>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</si>
  <si>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</si>
  <si>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</si>
  <si>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</si>
  <si>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</si>
  <si>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</si>
  <si>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</si>
  <si>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</si>
  <si>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</si>
  <si>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</si>
  <si>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</si>
  <si>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</si>
  <si>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</si>
  <si>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</si>
  <si>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</si>
  <si>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</si>
  <si>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</si>
  <si>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</si>
  <si>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</si>
  <si>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</si>
  <si>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</si>
  <si>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</si>
  <si>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</si>
  <si>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</si>
  <si>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</si>
  <si>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</si>
  <si>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</si>
  <si>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</si>
  <si>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</si>
  <si>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</si>
  <si>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</si>
  <si>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</si>
  <si>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</si>
  <si>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</si>
  <si>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</si>
  <si>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</si>
  <si>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</si>
  <si>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</si>
  <si>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</si>
  <si>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</si>
  <si>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</si>
  <si>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</si>
  <si>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</si>
  <si>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</si>
  <si>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</si>
  <si>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</si>
  <si>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</si>
  <si>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</si>
  <si>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</si>
  <si>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</si>
  <si>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</si>
  <si>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</si>
  <si>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</si>
  <si>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</si>
  <si>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</si>
  <si>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</si>
  <si>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</si>
  <si>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</si>
  <si>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</si>
  <si>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</si>
  <si>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</si>
  <si>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</si>
  <si>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</si>
  <si>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</si>
  <si>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</si>
  <si>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</si>
  <si>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</si>
  <si>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</si>
  <si>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</si>
  <si>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</si>
  <si>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</si>
  <si>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</si>
  <si>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</si>
  <si>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</si>
  <si>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</si>
  <si>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</si>
  <si>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</si>
  <si>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</si>
  <si>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</si>
  <si>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</si>
  <si>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</si>
  <si>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</si>
  <si>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</si>
  <si>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</si>
  <si>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</si>
  <si>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</si>
  <si>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</si>
  <si>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</si>
  <si>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</si>
  <si>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</si>
  <si>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</si>
  <si>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</si>
  <si>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</si>
  <si>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</si>
  <si>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</si>
  <si>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</si>
  <si>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</si>
  <si>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</si>
  <si>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</si>
  <si>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</si>
  <si>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</si>
  <si>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</si>
  <si>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</si>
  <si>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</si>
  <si>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</si>
  <si>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</si>
  <si>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</si>
  <si>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</si>
  <si>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</si>
  <si>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</si>
  <si>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</si>
  <si>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</si>
  <si>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</si>
  <si>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</si>
  <si>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</si>
  <si>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</si>
  <si>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</si>
  <si>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</si>
  <si>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</si>
  <si>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</si>
  <si>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</si>
  <si>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</si>
  <si>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</si>
  <si>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</si>
  <si>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</si>
  <si>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</si>
  <si>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</si>
  <si>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</si>
  <si>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</si>
  <si>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</si>
  <si>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</si>
  <si>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</si>
  <si>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</si>
  <si>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</si>
  <si>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</si>
  <si>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</si>
  <si>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</si>
  <si>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</si>
  <si>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</si>
  <si>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</si>
  <si>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</si>
  <si>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</si>
  <si>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</si>
  <si>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</si>
  <si>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</si>
  <si>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</si>
  <si>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</si>
  <si>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</si>
  <si>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</si>
  <si>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</si>
  <si>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</si>
  <si>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</si>
  <si>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</si>
  <si>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</si>
  <si>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</si>
  <si>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</si>
  <si>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</si>
  <si>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</si>
  <si>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</si>
  <si>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</si>
  <si>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</si>
  <si>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</si>
  <si>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</si>
  <si>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</si>
  <si>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</si>
  <si>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</si>
  <si>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</si>
  <si>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</si>
  <si>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</si>
  <si>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</si>
  <si>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</si>
  <si>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</si>
  <si>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</si>
  <si>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</si>
  <si>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</si>
  <si>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</si>
  <si>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</si>
  <si>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</si>
  <si>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</si>
  <si>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</si>
  <si>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</si>
  <si>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</si>
  <si>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</si>
  <si>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</si>
  <si>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</si>
  <si>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</si>
  <si>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</si>
  <si>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</si>
  <si>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</si>
  <si>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</si>
  <si>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</si>
  <si>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</si>
  <si>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</si>
  <si>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</si>
  <si>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</si>
  <si>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</si>
  <si>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</si>
  <si>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</si>
  <si>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</si>
  <si>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</si>
  <si>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</si>
  <si>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</si>
  <si>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</si>
  <si>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</si>
  <si>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</si>
  <si>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</si>
  <si>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</si>
  <si>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</si>
  <si>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</si>
  <si>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</si>
  <si>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</si>
  <si>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</si>
  <si>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</si>
  <si>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</si>
  <si>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</si>
  <si>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</si>
  <si>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</si>
  <si>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</si>
  <si>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</si>
  <si>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</si>
  <si>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</si>
  <si>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</si>
  <si>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</si>
  <si>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</si>
  <si>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</si>
  <si>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</si>
  <si>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</si>
  <si>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</si>
  <si>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</si>
  <si>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</si>
  <si>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</si>
  <si>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</si>
  <si>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</si>
  <si>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</si>
  <si>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</si>
  <si>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</si>
  <si>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</si>
  <si>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</si>
  <si>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</si>
  <si>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</si>
  <si>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</si>
  <si>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</si>
  <si>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</si>
  <si>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</si>
  <si>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</si>
  <si>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</si>
  <si>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</si>
  <si>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</si>
  <si>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</si>
  <si>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</si>
  <si>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</si>
  <si>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</si>
  <si>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</si>
  <si>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</si>
  <si>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</si>
  <si>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</si>
  <si>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</si>
  <si>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</si>
  <si>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</si>
  <si>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</si>
  <si>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</si>
  <si>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</si>
  <si>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</si>
  <si>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</si>
  <si>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</si>
  <si>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</si>
  <si>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</si>
  <si>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</si>
  <si>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</si>
  <si>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</si>
  <si>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</si>
  <si>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</si>
  <si>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</si>
  <si>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</si>
  <si>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</si>
  <si>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</si>
  <si>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</si>
  <si>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</si>
  <si>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</si>
  <si>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</si>
  <si>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</si>
  <si>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</si>
  <si>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</si>
  <si>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</si>
  <si>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</si>
  <si>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</si>
  <si>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</si>
  <si>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</si>
  <si>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</si>
  <si>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</si>
  <si>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</si>
  <si>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</si>
  <si>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</si>
  <si>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</si>
  <si>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</si>
  <si>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</si>
  <si>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</si>
  <si>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</si>
  <si>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</si>
  <si>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</si>
  <si>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</si>
  <si>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</si>
  <si>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</si>
  <si>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</si>
  <si>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</si>
  <si>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</si>
  <si>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</si>
  <si>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</si>
  <si>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</si>
  <si>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</si>
  <si>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</si>
  <si>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</si>
  <si>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</si>
  <si>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</si>
  <si>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</si>
  <si>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</si>
  <si>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</si>
  <si>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</si>
  <si>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</si>
  <si>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</si>
  <si>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</si>
  <si>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</si>
  <si>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</si>
  <si>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</si>
  <si>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</si>
  <si>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</si>
  <si>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</si>
  <si>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</si>
  <si>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</si>
  <si>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</si>
  <si>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</si>
  <si>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</si>
  <si>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</si>
  <si>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</si>
  <si>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</si>
  <si>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</si>
  <si>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</si>
  <si>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</si>
  <si>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</si>
  <si>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</si>
  <si>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</si>
  <si>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</si>
  <si>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</si>
  <si>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</si>
  <si>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</si>
  <si>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</si>
  <si>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</si>
  <si>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</si>
  <si>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</si>
  <si>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</si>
  <si>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</si>
  <si>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</si>
  <si>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</si>
  <si>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</si>
  <si>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</si>
  <si>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</si>
  <si>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</si>
  <si>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</si>
  <si>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</si>
  <si>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</si>
  <si>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</si>
  <si>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</si>
  <si>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</si>
  <si>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</si>
  <si>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</si>
  <si>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</si>
  <si>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</si>
  <si>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</si>
  <si>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</si>
  <si>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</si>
  <si>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</si>
  <si>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</si>
  <si>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</si>
  <si>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</si>
  <si>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</si>
  <si>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</si>
  <si>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</si>
  <si>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</si>
  <si>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</si>
  <si>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</si>
  <si>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</si>
  <si>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</si>
  <si>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</si>
  <si>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</si>
  <si>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</si>
  <si>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</si>
  <si>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</si>
  <si>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</si>
  <si>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</si>
  <si>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</si>
  <si>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</si>
  <si>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</si>
  <si>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</si>
  <si>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</si>
  <si>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</si>
  <si>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</si>
  <si>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</si>
  <si>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</si>
  <si>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</si>
  <si>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</si>
  <si>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</si>
  <si>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</si>
  <si>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</si>
  <si>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</si>
  <si>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</si>
  <si>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</si>
  <si>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</si>
  <si>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</si>
  <si>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</si>
  <si>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</si>
  <si>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</si>
  <si>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</si>
  <si>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</si>
  <si>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</si>
  <si>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</si>
  <si>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</si>
  <si>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</si>
  <si>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</si>
  <si>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</si>
  <si>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</si>
  <si>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</si>
  <si>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</si>
  <si>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</si>
  <si>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</si>
  <si>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</si>
  <si>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</si>
  <si>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</si>
  <si>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</si>
  <si>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</si>
  <si>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</si>
  <si>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</si>
  <si>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</si>
  <si>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</si>
  <si>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</si>
  <si>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</si>
  <si>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</si>
  <si>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</si>
  <si>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</si>
  <si>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</si>
  <si>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</si>
  <si>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</si>
  <si>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</si>
  <si>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</si>
  <si>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</si>
  <si>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</si>
  <si>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</si>
  <si>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</si>
  <si>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</si>
  <si>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</si>
  <si>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</si>
  <si>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</si>
  <si>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</si>
  <si>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</si>
  <si>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</si>
  <si>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</si>
  <si>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</si>
  <si>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</si>
  <si>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</si>
  <si>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</si>
  <si>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</si>
  <si>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</si>
  <si>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</si>
  <si>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</si>
  <si>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</si>
  <si>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</si>
  <si>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</si>
  <si>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</si>
  <si>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</si>
  <si>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</si>
  <si>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</si>
  <si>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</si>
  <si>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</si>
  <si>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</si>
  <si>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</si>
  <si>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</si>
  <si>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</si>
  <si>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</si>
  <si>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</si>
  <si>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</si>
  <si>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</si>
  <si>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</si>
  <si>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</si>
  <si>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</si>
  <si>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</si>
  <si>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</si>
  <si>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</si>
  <si>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</si>
  <si>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</si>
  <si>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</si>
  <si>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</si>
  <si>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</si>
  <si>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</si>
  <si>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</si>
  <si>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</si>
  <si>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</si>
  <si>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</si>
  <si>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</si>
  <si>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</si>
  <si>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</si>
  <si>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</si>
  <si>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</si>
  <si>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</si>
  <si>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</si>
  <si>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</si>
  <si>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</si>
  <si>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</si>
  <si>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</si>
  <si>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</si>
  <si>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</si>
  <si>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</si>
  <si>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</si>
  <si>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</si>
  <si>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</si>
  <si>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</si>
  <si>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</si>
  <si>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</si>
  <si>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</si>
  <si>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</si>
  <si>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</si>
  <si>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</si>
  <si>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</si>
  <si>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</si>
  <si>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</si>
  <si>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</si>
  <si>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</si>
  <si>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</si>
  <si>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</si>
  <si>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</si>
  <si>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</si>
  <si>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</si>
  <si>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</si>
  <si>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</si>
  <si>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</si>
  <si>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</si>
  <si>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</si>
  <si>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</si>
  <si>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</si>
  <si>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</si>
  <si>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</si>
  <si>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</si>
  <si>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</si>
  <si>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</si>
  <si>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</si>
  <si>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</si>
  <si>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</si>
  <si>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</si>
  <si>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</si>
  <si>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</si>
  <si>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</si>
  <si>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</si>
  <si>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</si>
  <si>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</si>
  <si>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</si>
  <si>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</si>
  <si>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</si>
  <si>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</si>
  <si>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</si>
  <si>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</si>
  <si>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</si>
  <si>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</si>
  <si>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</si>
  <si>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</si>
  <si>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</si>
  <si>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</si>
  <si>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</si>
  <si>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</si>
  <si>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</si>
  <si>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</si>
  <si>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</si>
  <si>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</si>
  <si>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</si>
  <si>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</si>
  <si>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</si>
  <si>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</si>
  <si>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</si>
  <si>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</si>
  <si>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</si>
  <si>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</si>
  <si>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</si>
  <si>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</si>
  <si>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</si>
  <si>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</si>
  <si>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</si>
  <si>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</si>
  <si>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</si>
  <si>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</si>
  <si>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</si>
  <si>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</si>
  <si>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</si>
  <si>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</si>
  <si>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</si>
  <si>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</si>
  <si>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</si>
  <si>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</si>
  <si>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</si>
  <si>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</si>
  <si>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</si>
  <si>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</si>
  <si>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</si>
  <si>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</si>
  <si>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</si>
  <si>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</si>
  <si>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</si>
  <si>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</si>
  <si>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</si>
  <si>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</si>
  <si>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</si>
  <si>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</si>
  <si>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</si>
  <si>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</si>
  <si>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</si>
  <si>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</si>
  <si>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</si>
  <si>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</si>
  <si>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</si>
  <si>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</si>
  <si>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</si>
  <si>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</si>
  <si>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</si>
  <si>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</si>
  <si>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</si>
  <si>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</si>
  <si>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</si>
  <si>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</si>
  <si>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</si>
  <si>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</si>
  <si>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</si>
  <si>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</si>
  <si>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</si>
  <si>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</si>
  <si>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</si>
  <si>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</si>
  <si>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</si>
  <si>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</si>
  <si>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</si>
  <si>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</si>
  <si>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</si>
  <si>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</si>
  <si>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</si>
  <si>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</si>
  <si>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</si>
  <si>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</si>
  <si>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</si>
  <si>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</si>
  <si>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</si>
  <si>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</si>
  <si>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</si>
  <si>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</si>
  <si>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</si>
  <si>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</si>
  <si>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</si>
  <si>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</si>
  <si>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</si>
  <si>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</si>
  <si>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</si>
  <si>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</si>
  <si>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</si>
  <si>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</si>
  <si>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</si>
  <si>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</si>
  <si>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</si>
  <si>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</si>
  <si>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</si>
  <si>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</si>
  <si>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</si>
  <si>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</si>
  <si>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</si>
  <si>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</si>
  <si>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</si>
  <si>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</si>
  <si>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</si>
  <si>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</si>
  <si>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</si>
  <si>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</si>
  <si>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</si>
  <si>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</si>
  <si>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</si>
  <si>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</si>
  <si>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</si>
  <si>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</si>
  <si>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</si>
  <si>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</si>
  <si>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</si>
  <si>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</si>
  <si>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</si>
  <si>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</si>
  <si>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</si>
  <si>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</si>
  <si>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</si>
  <si>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</si>
  <si>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</si>
  <si>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</si>
  <si>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</si>
  <si>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</si>
  <si>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</si>
  <si>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</si>
  <si>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</si>
  <si>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</si>
  <si>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</si>
  <si>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</si>
  <si>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</si>
  <si>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</si>
  <si>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</si>
  <si>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</si>
  <si>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</si>
  <si>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</si>
  <si>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</si>
  <si>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</si>
  <si>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</si>
  <si>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</si>
  <si>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</si>
  <si>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</si>
  <si>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</si>
  <si>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</si>
  <si>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</si>
  <si>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</si>
  <si>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</si>
  <si>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</si>
  <si>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</si>
  <si>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</si>
  <si>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</si>
  <si>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</si>
  <si>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</si>
  <si>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</si>
  <si>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</si>
  <si>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</si>
  <si>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</si>
  <si>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</si>
  <si>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</si>
  <si>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</si>
  <si>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</si>
  <si>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</si>
  <si>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</si>
  <si>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</si>
  <si>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</si>
  <si>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</si>
  <si>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</si>
  <si>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</si>
  <si>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</si>
  <si>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</si>
  <si>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</si>
  <si>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</si>
  <si>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</si>
  <si>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</si>
  <si>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</si>
  <si>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</si>
  <si>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</si>
  <si>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</si>
  <si>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</si>
  <si>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</si>
  <si>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</si>
  <si>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</si>
  <si>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</si>
  <si>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</si>
  <si>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</si>
  <si>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</si>
  <si>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</si>
  <si>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</si>
  <si>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</si>
  <si>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</si>
  <si>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</si>
  <si>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</si>
  <si>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</si>
  <si>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</si>
  <si>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</si>
  <si>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</si>
  <si>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</si>
  <si>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</si>
  <si>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</si>
  <si>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</si>
  <si>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</si>
  <si>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</si>
  <si>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</si>
  <si>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</si>
  <si>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</si>
  <si>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</si>
  <si>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</si>
  <si>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</si>
  <si>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</si>
  <si>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</si>
  <si>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</si>
  <si>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</si>
  <si>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</si>
  <si>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</si>
  <si>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</si>
  <si>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</si>
  <si>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</si>
  <si>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</si>
  <si>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</si>
  <si>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</si>
  <si>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</si>
  <si>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</si>
  <si>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</si>
  <si>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</si>
  <si>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</si>
  <si>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</si>
  <si>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</si>
  <si>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</si>
  <si>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</si>
  <si>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</si>
  <si>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</si>
  <si>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</si>
  <si>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</si>
  <si>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</si>
  <si>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</si>
  <si>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</si>
  <si>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</si>
  <si>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</si>
  <si>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</si>
  <si>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</si>
  <si>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</si>
  <si>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</si>
  <si>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</si>
  <si>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</si>
  <si>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</si>
  <si>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</si>
  <si>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</si>
  <si>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</si>
  <si>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</si>
  <si>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</si>
  <si>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</si>
  <si>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</si>
  <si>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</si>
  <si>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</si>
  <si>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</si>
  <si>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</si>
  <si>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</si>
  <si>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</si>
  <si>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</si>
  <si>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</si>
  <si>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</si>
  <si>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</si>
  <si>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</si>
  <si>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</si>
  <si>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</si>
  <si>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</si>
  <si>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</si>
  <si>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</si>
  <si>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</si>
  <si>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</si>
  <si>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</si>
  <si>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</si>
  <si>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</si>
  <si>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</si>
  <si>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</si>
  <si>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</si>
  <si>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</si>
  <si>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</si>
  <si>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</si>
  <si>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</si>
  <si>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</si>
  <si>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</si>
  <si>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</si>
  <si>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</si>
  <si>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</si>
  <si>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</si>
  <si>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</si>
  <si>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</si>
  <si>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</si>
  <si>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</si>
  <si>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</si>
  <si>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</si>
  <si>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</si>
  <si>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</si>
  <si>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</si>
  <si>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</si>
  <si>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</si>
  <si>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</si>
  <si>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</si>
  <si>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</si>
  <si>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</si>
  <si>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</si>
  <si>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</si>
  <si>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</si>
  <si>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</si>
  <si>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</si>
  <si>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</si>
  <si>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</si>
  <si>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</si>
  <si>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</si>
  <si>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</si>
  <si>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</si>
  <si>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</si>
  <si>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</si>
  <si>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</si>
  <si>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</si>
  <si>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</si>
  <si>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</si>
  <si>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</si>
  <si>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</si>
  <si>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</si>
  <si>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</si>
  <si>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</si>
  <si>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</si>
  <si>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</si>
  <si>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</si>
  <si>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</si>
  <si>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</si>
  <si>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</si>
  <si>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</si>
  <si>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</si>
  <si>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</si>
  <si>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</si>
  <si>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</si>
  <si>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</si>
  <si>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</si>
  <si>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</si>
  <si>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</si>
  <si>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</si>
  <si>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</si>
  <si>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</si>
  <si>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</si>
  <si>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</si>
  <si>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</si>
  <si>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</si>
  <si>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</si>
  <si>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</si>
  <si>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</si>
  <si>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</si>
  <si>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</si>
  <si>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</si>
  <si>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</si>
  <si>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</si>
  <si>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</si>
  <si>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</si>
  <si>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</si>
  <si>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</si>
  <si>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</si>
  <si>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</si>
  <si>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</si>
  <si>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</si>
  <si>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</si>
  <si>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</si>
  <si>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</si>
  <si>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</si>
  <si>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</si>
  <si>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</si>
  <si>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</si>
  <si>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</si>
  <si>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</si>
  <si>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</si>
  <si>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</si>
  <si>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</si>
  <si>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</si>
  <si>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</si>
  <si>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</si>
  <si>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</si>
  <si>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</si>
  <si>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</si>
  <si>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</si>
  <si>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</si>
  <si>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</si>
  <si>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</si>
  <si>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</si>
  <si>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</si>
  <si>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</si>
  <si>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</si>
  <si>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</si>
  <si>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</si>
  <si>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</si>
  <si>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</si>
  <si>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</si>
  <si>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</si>
  <si>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</si>
  <si>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</si>
  <si>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</si>
  <si>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</si>
  <si>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</si>
  <si>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</si>
  <si>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</si>
  <si>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</si>
  <si>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</si>
  <si>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</si>
  <si>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</si>
  <si>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</si>
  <si>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</si>
  <si>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</si>
  <si>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</si>
  <si>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</si>
  <si>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</si>
  <si>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</si>
  <si>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</si>
  <si>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</si>
  <si>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</si>
  <si>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</si>
  <si>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</si>
  <si>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</si>
  <si>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</si>
  <si>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</si>
  <si>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</si>
  <si>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</si>
  <si>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</si>
  <si>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</si>
  <si>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</si>
  <si>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</si>
  <si>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</si>
  <si>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</si>
  <si>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</si>
  <si>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</si>
  <si>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</si>
  <si>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</si>
  <si>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</si>
  <si>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</si>
  <si>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</si>
  <si>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</si>
  <si>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</si>
  <si>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</si>
  <si>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</si>
  <si>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</si>
  <si>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</si>
  <si>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</si>
  <si>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</si>
  <si>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</si>
  <si>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</si>
  <si>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</si>
  <si>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</si>
  <si>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</si>
  <si>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</si>
  <si>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</si>
  <si>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</si>
  <si>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</si>
  <si>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</si>
  <si>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</si>
  <si>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</si>
  <si>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</si>
  <si>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</si>
  <si>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</si>
  <si>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</si>
  <si>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</si>
  <si>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</si>
  <si>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</si>
  <si>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</si>
  <si>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</si>
  <si>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</si>
  <si>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</si>
  <si>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</si>
  <si>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</si>
  <si>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</si>
  <si>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</si>
  <si>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</si>
  <si>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</si>
  <si>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</si>
  <si>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</si>
  <si>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</si>
  <si>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</si>
  <si>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</si>
  <si>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</si>
  <si>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</si>
  <si>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</si>
  <si>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</si>
  <si>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</si>
  <si>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</si>
  <si>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</si>
  <si>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</si>
  <si>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</si>
  <si>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</si>
  <si>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</si>
  <si>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</si>
  <si>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</si>
  <si>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</si>
  <si>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</si>
  <si>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</si>
  <si>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</si>
  <si>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</si>
  <si>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</si>
  <si>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</si>
  <si>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</si>
  <si>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</si>
  <si>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</si>
  <si>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</si>
  <si>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</si>
  <si>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</si>
  <si>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</si>
  <si>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</si>
  <si>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</si>
  <si>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</si>
  <si>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</si>
  <si>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</si>
  <si>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</si>
  <si>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</si>
  <si>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</si>
  <si>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</si>
  <si>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</si>
  <si>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</si>
  <si>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</si>
  <si>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</si>
  <si>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</si>
  <si>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</si>
  <si>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</si>
  <si>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</si>
  <si>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</si>
  <si>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</si>
  <si>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</si>
  <si>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</si>
  <si>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</si>
  <si>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</si>
  <si>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</si>
  <si>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</si>
  <si>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</si>
  <si>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</si>
  <si>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</si>
  <si>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</si>
  <si>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</si>
  <si>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</si>
  <si>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</si>
  <si>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</si>
  <si>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</si>
  <si>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</si>
  <si>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</si>
  <si>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</si>
  <si>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</si>
  <si>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</si>
  <si>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</si>
  <si>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</si>
  <si>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</si>
  <si>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</si>
  <si>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</si>
  <si>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</si>
  <si>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</si>
  <si>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</si>
  <si>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</si>
  <si>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</si>
  <si>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</si>
  <si>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</si>
  <si>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</si>
  <si>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</si>
  <si>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</si>
  <si>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</si>
  <si>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</si>
  <si>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</si>
  <si>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</si>
  <si>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</si>
  <si>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</si>
  <si>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</si>
  <si>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</si>
  <si>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</si>
  <si>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</si>
  <si>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</si>
  <si>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</si>
  <si>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</si>
  <si>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</si>
  <si>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</si>
  <si>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</si>
  <si>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</si>
  <si>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</si>
  <si>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</si>
  <si>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</si>
  <si>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</si>
  <si>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</si>
  <si>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</si>
  <si>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</si>
  <si>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</si>
  <si>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</si>
  <si>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</si>
  <si>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</si>
  <si>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</si>
  <si>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</si>
  <si>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</si>
  <si>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</si>
  <si>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</si>
  <si>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</si>
  <si>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</si>
  <si>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</si>
  <si>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</si>
  <si>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</si>
  <si>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</si>
  <si>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</si>
  <si>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</si>
  <si>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</si>
  <si>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</si>
  <si>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</si>
  <si>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</si>
  <si>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</si>
  <si>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</si>
  <si>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</si>
  <si>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</si>
  <si>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</si>
  <si>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</si>
  <si>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</si>
  <si>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</si>
  <si>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</si>
  <si>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</si>
  <si>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</si>
  <si>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</si>
  <si>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</si>
  <si>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</si>
  <si>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</si>
  <si>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</si>
  <si>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</si>
  <si>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</si>
  <si>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</si>
  <si>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</si>
  <si>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</si>
  <si>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</si>
  <si>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</si>
  <si>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</si>
  <si>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</si>
  <si>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</si>
  <si>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</si>
  <si>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</si>
  <si>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</si>
  <si>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</si>
  <si>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</si>
  <si>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</si>
  <si>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</si>
  <si>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</si>
  <si>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</si>
  <si>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</si>
  <si>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</si>
  <si>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</si>
  <si>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</si>
  <si>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</si>
  <si>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</si>
  <si>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</si>
  <si>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</si>
  <si>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</si>
  <si>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</si>
  <si>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</si>
  <si>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</si>
  <si>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</si>
  <si>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</si>
  <si>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</si>
  <si>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</si>
  <si>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</si>
  <si>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</si>
  <si>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</si>
  <si>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</si>
  <si>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</si>
  <si>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</si>
  <si>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</si>
  <si>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</si>
  <si>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</si>
  <si>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</si>
  <si>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</si>
  <si>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</si>
  <si>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</si>
  <si>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</si>
  <si>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</si>
  <si>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</si>
  <si>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</si>
  <si>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</si>
  <si>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</si>
  <si>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</si>
  <si>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</si>
  <si>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</si>
  <si>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</si>
  <si>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</si>
  <si>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</si>
  <si>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</si>
  <si>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</si>
  <si>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</si>
  <si>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</si>
  <si>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</si>
  <si>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</si>
  <si>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</si>
  <si>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</si>
  <si>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</si>
  <si>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</si>
  <si>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</si>
  <si>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</si>
  <si>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</si>
  <si>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</si>
  <si>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</si>
  <si>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</si>
  <si>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</si>
  <si>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</si>
  <si>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</si>
  <si>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</si>
  <si>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</si>
  <si>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</si>
  <si>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</si>
  <si>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</si>
  <si>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</si>
  <si>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</si>
  <si>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</si>
  <si>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</si>
  <si>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</si>
  <si>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</si>
  <si>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</si>
  <si>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</si>
  <si>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</si>
  <si>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</si>
  <si>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</si>
  <si>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</si>
  <si>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</si>
  <si>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</si>
  <si>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</si>
  <si>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</si>
  <si>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</si>
  <si>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</si>
  <si>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</si>
  <si>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</si>
  <si>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</si>
  <si>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</si>
  <si>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</si>
  <si>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</si>
  <si>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</si>
  <si>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</si>
  <si>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</si>
  <si>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</si>
  <si>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</si>
  <si>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</si>
  <si>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</si>
  <si>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</si>
  <si>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</si>
  <si>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</si>
  <si>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</si>
  <si>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</si>
  <si>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</si>
  <si>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</si>
  <si>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</si>
  <si>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</si>
  <si>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</si>
  <si>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</si>
  <si>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</si>
  <si>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</si>
  <si>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</si>
  <si>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</si>
  <si>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</si>
  <si>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</si>
  <si>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</si>
  <si>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</si>
  <si>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</si>
  <si>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</si>
  <si>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</si>
  <si>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</si>
  <si>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</si>
  <si>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</si>
  <si>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</si>
  <si>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</si>
  <si>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</si>
  <si>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</si>
  <si>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</si>
  <si>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</si>
  <si>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</si>
  <si>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</si>
  <si>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</si>
  <si>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</si>
  <si>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</si>
  <si>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</si>
  <si>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</si>
  <si>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</si>
  <si>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</si>
  <si>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</si>
  <si>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</si>
  <si>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</si>
  <si>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</si>
  <si>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</si>
  <si>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</si>
  <si>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</si>
  <si>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</si>
  <si>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</si>
  <si>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</si>
  <si>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</si>
  <si>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</si>
  <si>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</si>
  <si>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</si>
  <si>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</si>
  <si>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</si>
  <si>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</si>
  <si>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</si>
  <si>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</si>
  <si>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</si>
  <si>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</si>
  <si>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</si>
  <si>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</si>
  <si>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</si>
  <si>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</si>
  <si>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</si>
  <si>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</si>
  <si>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</si>
  <si>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</si>
  <si>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</si>
  <si>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</si>
  <si>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</si>
  <si>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</si>
  <si>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</si>
  <si>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</si>
  <si>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</si>
  <si>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</si>
  <si>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</si>
  <si>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</si>
  <si>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</si>
  <si>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</si>
  <si>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</si>
  <si>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</si>
  <si>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</si>
  <si>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</si>
  <si>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</si>
  <si>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</si>
  <si>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</si>
  <si>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</si>
  <si>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</si>
  <si>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</si>
  <si>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</si>
  <si>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</si>
  <si>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</si>
  <si>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</si>
  <si>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</si>
  <si>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</si>
  <si>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</si>
  <si>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</si>
  <si>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</si>
  <si>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</si>
  <si>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</si>
  <si>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</si>
  <si>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</si>
  <si>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</si>
  <si>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</si>
  <si>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</si>
  <si>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</si>
  <si>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</si>
  <si>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</si>
  <si>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</si>
  <si>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</si>
  <si>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</si>
  <si>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</si>
  <si>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</si>
  <si>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</si>
  <si>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</si>
  <si>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</si>
  <si>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</si>
  <si>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</si>
  <si>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</si>
  <si>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</si>
  <si>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</si>
  <si>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</si>
  <si>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</si>
  <si>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</si>
  <si>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</si>
  <si>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</si>
  <si>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</si>
  <si>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</si>
  <si>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</si>
  <si>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</si>
  <si>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</si>
  <si>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</si>
  <si>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</si>
  <si>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</si>
  <si>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</si>
  <si>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</si>
  <si>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</si>
  <si>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</si>
  <si>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</si>
  <si>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</si>
  <si>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</si>
  <si>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</si>
  <si>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</si>
  <si>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</si>
  <si>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</si>
  <si>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</si>
  <si>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</si>
  <si>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</si>
  <si>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</si>
  <si>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</si>
  <si>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</si>
  <si>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</si>
  <si>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</si>
  <si>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</si>
  <si>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</si>
  <si>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</si>
  <si>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</si>
  <si>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</si>
  <si>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</si>
  <si>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</si>
  <si>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</si>
  <si>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</si>
  <si>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</si>
  <si>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</si>
  <si>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</si>
  <si>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</si>
  <si>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</si>
  <si>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</si>
  <si>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</si>
  <si>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</si>
  <si>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</si>
  <si>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</si>
  <si>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</si>
  <si>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</si>
  <si>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</si>
  <si>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</si>
  <si>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</si>
  <si>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</si>
  <si>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</si>
  <si>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</si>
  <si>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</si>
  <si>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</si>
  <si>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</si>
  <si>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</si>
  <si>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</si>
  <si>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</si>
  <si>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</si>
  <si>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</si>
  <si>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</si>
  <si>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</si>
  <si>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</si>
  <si>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</si>
  <si>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</si>
  <si>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</si>
  <si>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</si>
  <si>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</si>
  <si>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</si>
  <si>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</si>
  <si>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</si>
  <si>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</si>
  <si>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</si>
  <si>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</si>
  <si>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</si>
  <si>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</si>
  <si>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</si>
  <si>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</si>
  <si>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</si>
  <si>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</si>
  <si>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</si>
  <si>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</si>
  <si>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</si>
  <si>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</si>
  <si>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</si>
  <si>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</si>
  <si>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</si>
  <si>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</si>
  <si>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</si>
  <si>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</si>
  <si>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</si>
  <si>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</si>
  <si>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</si>
  <si>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</si>
  <si>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</si>
  <si>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</si>
  <si>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</si>
  <si>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</si>
  <si>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</si>
  <si>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</si>
  <si>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</si>
  <si>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</si>
  <si>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</si>
  <si>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</si>
  <si>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</si>
  <si>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</si>
  <si>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</si>
  <si>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</si>
  <si>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</si>
  <si>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</si>
  <si>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</si>
  <si>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</si>
  <si>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</si>
  <si>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</si>
  <si>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</si>
  <si>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</si>
  <si>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</si>
  <si>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</si>
  <si>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</si>
  <si>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</si>
  <si>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</si>
  <si>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</si>
  <si>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</si>
  <si>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</si>
  <si>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</si>
  <si>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</si>
  <si>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</si>
  <si>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</si>
  <si>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</si>
  <si>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</si>
  <si>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</si>
  <si>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</si>
  <si>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</si>
  <si>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</si>
  <si>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</si>
  <si>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</si>
  <si>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</si>
  <si>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</si>
  <si>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</si>
  <si>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</si>
  <si>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</si>
  <si>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</si>
  <si>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</si>
  <si>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</si>
  <si>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</si>
  <si>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</si>
  <si>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</si>
  <si>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</si>
  <si>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</si>
  <si>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</si>
  <si>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</si>
  <si>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</si>
  <si>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</si>
  <si>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</si>
  <si>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</si>
  <si>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</si>
  <si>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</si>
  <si>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</si>
  <si>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</si>
  <si>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</si>
  <si>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</si>
  <si>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</si>
  <si>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</si>
  <si>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</si>
  <si>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</si>
  <si>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</si>
  <si>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</si>
  <si>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</si>
  <si>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</si>
  <si>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</si>
  <si>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</si>
  <si>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</si>
  <si>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</si>
  <si>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</si>
  <si>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</si>
  <si>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</si>
  <si>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</si>
  <si>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</si>
  <si>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</si>
  <si>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</si>
  <si>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</si>
  <si>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</si>
  <si>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</si>
  <si>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</si>
  <si>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</si>
  <si>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</si>
  <si>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</si>
  <si>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</si>
  <si>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</si>
  <si>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</si>
  <si>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</si>
  <si>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</si>
  <si>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</si>
  <si>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</si>
  <si>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</si>
  <si>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</si>
  <si>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</si>
  <si>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</si>
  <si>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</si>
  <si>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</si>
  <si>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</si>
  <si>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</si>
  <si>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</si>
  <si>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</si>
  <si>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</si>
  <si>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</si>
  <si>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</si>
  <si>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</si>
  <si>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</si>
  <si>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</si>
  <si>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</si>
  <si>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</si>
  <si>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</si>
  <si>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</si>
  <si>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</si>
  <si>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</si>
  <si>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</si>
  <si>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</si>
  <si>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</si>
  <si>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</si>
  <si>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</si>
  <si>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</si>
  <si>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</si>
  <si>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</si>
  <si>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</si>
  <si>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</si>
  <si>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</si>
  <si>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</si>
  <si>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</si>
  <si>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</si>
  <si>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</si>
  <si>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</si>
  <si>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</si>
  <si>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</si>
  <si>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</si>
  <si>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</si>
  <si>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</si>
  <si>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</si>
  <si>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</si>
  <si>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</si>
  <si>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</si>
  <si>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</si>
  <si>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</si>
  <si>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</si>
  <si>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</si>
  <si>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</si>
  <si>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</si>
  <si>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</si>
  <si>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</si>
  <si>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</si>
  <si>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</si>
  <si>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</si>
  <si>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</si>
  <si>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</si>
  <si>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</si>
  <si>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</si>
  <si>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</si>
  <si>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</si>
  <si>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</si>
  <si>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</si>
  <si>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</si>
  <si>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</si>
  <si>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</si>
  <si>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</si>
  <si>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</si>
  <si>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</si>
  <si>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</si>
  <si>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</si>
  <si>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</si>
  <si>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</si>
  <si>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</si>
  <si>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</si>
  <si>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</si>
  <si>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</si>
  <si>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</si>
  <si>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</si>
  <si>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</si>
  <si>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</si>
  <si>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</si>
  <si>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</si>
  <si>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</si>
  <si>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</si>
  <si>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</si>
  <si>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</si>
  <si>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</si>
  <si>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</si>
  <si>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</si>
  <si>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</si>
  <si>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</si>
  <si>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</si>
  <si>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</si>
  <si>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</si>
  <si>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</si>
  <si>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</si>
  <si>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</si>
  <si>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</si>
  <si>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</si>
  <si>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</si>
  <si>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</si>
  <si>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</si>
  <si>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</si>
  <si>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</si>
  <si>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</si>
  <si>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</si>
  <si>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</si>
  <si>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</si>
  <si>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</si>
  <si>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</si>
  <si>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</si>
  <si>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</si>
  <si>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</si>
  <si>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</si>
  <si>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</si>
  <si>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</si>
  <si>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</si>
  <si>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</si>
  <si>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</si>
  <si>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</si>
  <si>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</si>
  <si>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</si>
  <si>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</si>
  <si>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</si>
  <si>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</si>
  <si>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</si>
  <si>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</si>
  <si>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</si>
  <si>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</si>
  <si>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</si>
  <si>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</si>
  <si>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</si>
  <si>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</si>
  <si>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</si>
  <si>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</si>
  <si>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</si>
  <si>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</si>
  <si>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</si>
  <si>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</si>
  <si>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</si>
  <si>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</si>
  <si>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</si>
  <si>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</si>
  <si>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</si>
  <si>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</si>
  <si>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</si>
  <si>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</si>
  <si>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</si>
  <si>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</si>
  <si>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</si>
  <si>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</si>
  <si>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</si>
  <si>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</si>
  <si>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</si>
  <si>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</si>
  <si>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</si>
  <si>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</si>
  <si>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</si>
  <si>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</si>
  <si>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</si>
  <si>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</si>
  <si>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</si>
  <si>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</si>
  <si>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</si>
  <si>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</si>
  <si>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</si>
  <si>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</si>
  <si>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</si>
  <si>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</si>
  <si>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</si>
  <si>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</si>
  <si>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</si>
  <si>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</si>
  <si>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</si>
  <si>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</si>
  <si>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</si>
  <si>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</si>
  <si>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</si>
  <si>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</si>
  <si>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</si>
  <si>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</si>
  <si>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</si>
  <si>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</si>
  <si>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</si>
  <si>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</si>
  <si>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</si>
  <si>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</si>
  <si>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</si>
  <si>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</si>
  <si>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</si>
  <si>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</si>
  <si>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</si>
  <si>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</si>
  <si>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</si>
  <si>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</si>
  <si>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</si>
  <si>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</si>
  <si>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</si>
  <si>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</si>
  <si>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</si>
  <si>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</si>
  <si>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</si>
  <si>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</si>
  <si>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</si>
  <si>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</si>
  <si>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</si>
  <si>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</si>
  <si>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</si>
  <si>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</si>
  <si>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</si>
  <si>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</si>
  <si>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</si>
  <si>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</si>
  <si>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</si>
  <si>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</si>
  <si>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</si>
  <si>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</si>
  <si>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</si>
  <si>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</si>
  <si>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</si>
  <si>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</si>
  <si>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</si>
  <si>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</si>
  <si>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</si>
  <si>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</si>
  <si>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</si>
  <si>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</si>
  <si>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</si>
  <si>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</si>
  <si>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</si>
  <si>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</si>
  <si>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</si>
  <si>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</si>
  <si>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</si>
  <si>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</si>
  <si>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</si>
  <si>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</si>
  <si>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</si>
  <si>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</si>
  <si>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</si>
  <si>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</si>
  <si>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</si>
  <si>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</si>
  <si>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</si>
  <si>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</si>
  <si>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</si>
  <si>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</si>
  <si>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</si>
  <si>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</si>
  <si>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</si>
  <si>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</si>
  <si>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</si>
  <si>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</si>
  <si>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</si>
  <si>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</si>
  <si>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</si>
  <si>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</si>
  <si>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</si>
  <si>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</si>
  <si>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</si>
  <si>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</si>
  <si>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</si>
  <si>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</si>
  <si>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</si>
  <si>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</si>
  <si>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</si>
  <si>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</si>
  <si>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</si>
  <si>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</si>
  <si>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</si>
  <si>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</si>
  <si>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</si>
  <si>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</si>
  <si>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</si>
  <si>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</si>
  <si>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</si>
  <si>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</si>
  <si>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</si>
  <si>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</si>
  <si>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</si>
  <si>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</si>
  <si>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</si>
  <si>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</si>
  <si>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</si>
  <si>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</si>
  <si>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</si>
  <si>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</si>
  <si>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</si>
  <si>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</si>
  <si>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</si>
  <si>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</si>
  <si>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</si>
  <si>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</si>
  <si>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</si>
  <si>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</si>
  <si>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</si>
  <si>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</si>
  <si>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</si>
  <si>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</si>
  <si>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</si>
  <si>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</si>
  <si>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</si>
  <si>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</si>
  <si>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</si>
  <si>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</si>
  <si>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</si>
  <si>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</si>
  <si>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</si>
  <si>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</si>
  <si>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</si>
  <si>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</si>
  <si>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</si>
  <si>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</si>
  <si>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</si>
  <si>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</si>
  <si>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</si>
  <si>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</si>
  <si>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</si>
  <si>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</si>
  <si>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</si>
  <si>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</si>
  <si>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</si>
  <si>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</si>
  <si>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</si>
  <si>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</si>
  <si>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</si>
  <si>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</si>
  <si>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</si>
  <si>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</si>
  <si>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</si>
  <si>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</si>
  <si>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</si>
  <si>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</si>
  <si>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</si>
  <si>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</si>
  <si>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</si>
  <si>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</si>
  <si>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</si>
  <si>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</si>
  <si>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</si>
  <si>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</si>
  <si>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</si>
  <si>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</si>
  <si>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</si>
  <si>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</si>
  <si>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</si>
  <si>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</si>
  <si>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</si>
  <si>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</si>
  <si>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</si>
  <si>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</si>
  <si>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</si>
  <si>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</si>
  <si>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</si>
  <si>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</si>
  <si>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</si>
  <si>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</si>
  <si>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</si>
  <si>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</si>
  <si>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</si>
  <si>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</si>
  <si>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</si>
  <si>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</si>
  <si>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</si>
  <si>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</si>
  <si>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</si>
  <si>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</si>
  <si>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</si>
  <si>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</si>
  <si>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</si>
  <si>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</si>
  <si>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</si>
  <si>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</si>
  <si>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</si>
  <si>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</si>
  <si>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</si>
  <si>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</si>
  <si>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</si>
  <si>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</si>
  <si>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</si>
  <si>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</si>
  <si>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</si>
  <si>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</si>
  <si>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</si>
  <si>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</si>
  <si>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</si>
  <si>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</si>
  <si>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</si>
  <si>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</si>
  <si>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</si>
  <si>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</si>
  <si>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</si>
  <si>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</si>
  <si>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</si>
  <si>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</si>
  <si>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</si>
  <si>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</si>
  <si>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</si>
  <si>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</si>
  <si>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</si>
  <si>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</si>
  <si>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</si>
  <si>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</si>
  <si>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</si>
  <si>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</si>
  <si>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</si>
  <si>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</si>
  <si>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</si>
  <si>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</si>
  <si>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</si>
  <si>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</si>
  <si>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</si>
  <si>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</si>
  <si>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</si>
  <si>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</si>
  <si>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</si>
  <si>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</si>
  <si>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</si>
  <si>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</si>
  <si>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</si>
  <si>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</si>
  <si>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</si>
  <si>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</si>
  <si>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</si>
  <si>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</si>
  <si>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</si>
  <si>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</si>
  <si>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</si>
  <si>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</si>
  <si>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</si>
  <si>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</si>
  <si>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</si>
  <si>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</si>
  <si>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</si>
  <si>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</si>
  <si>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</si>
  <si>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</si>
  <si>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</si>
  <si>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</si>
  <si>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</si>
  <si>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</si>
  <si>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</si>
  <si>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</si>
  <si>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</si>
  <si>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</si>
  <si>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</si>
  <si>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</si>
  <si>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</si>
  <si>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</si>
  <si>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</si>
  <si>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</si>
  <si>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</si>
  <si>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</si>
  <si>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</si>
  <si>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</si>
  <si>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</si>
  <si>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</si>
  <si>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</si>
  <si>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</si>
  <si>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</si>
  <si>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</si>
  <si>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</si>
  <si>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</si>
  <si>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</si>
  <si>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</si>
  <si>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</si>
  <si>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</si>
  <si>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</si>
  <si>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</si>
  <si>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</si>
  <si>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</si>
  <si>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</si>
  <si>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</si>
  <si>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</si>
  <si>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</si>
  <si>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</si>
  <si>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</si>
  <si>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</si>
  <si>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</si>
  <si>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</si>
  <si>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</si>
  <si>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</si>
  <si>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</si>
  <si>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</si>
  <si>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</si>
  <si>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</si>
  <si>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</si>
  <si>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</si>
  <si>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</si>
  <si>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</si>
  <si>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</si>
  <si>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</si>
  <si>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</si>
  <si>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</si>
  <si>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</si>
  <si>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</si>
  <si>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</si>
  <si>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</si>
  <si>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</si>
  <si>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</si>
  <si>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</si>
  <si>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</si>
  <si>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</si>
  <si>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</si>
  <si>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</si>
  <si>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</si>
  <si>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</si>
  <si>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</si>
  <si>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</si>
  <si>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</si>
  <si>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</si>
  <si>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</si>
  <si>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</si>
  <si>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</si>
  <si>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</si>
  <si>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</si>
  <si>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</si>
  <si>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</si>
  <si>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</si>
  <si>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</si>
  <si>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</si>
  <si>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</si>
  <si>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</si>
  <si>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</si>
  <si>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</si>
  <si>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</si>
  <si>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</si>
  <si>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</si>
  <si>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</si>
  <si>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</si>
  <si>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</si>
  <si>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</si>
  <si>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</si>
  <si>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</si>
  <si>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</si>
  <si>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</si>
  <si>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</si>
  <si>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</si>
  <si>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</si>
  <si>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</si>
  <si>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</si>
  <si>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</si>
  <si>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</si>
  <si>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</si>
  <si>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</si>
  <si>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</si>
  <si>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</si>
  <si>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</si>
  <si>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</si>
  <si>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</si>
  <si>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</si>
  <si>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</si>
  <si>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</si>
  <si>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</si>
  <si>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</si>
  <si>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</si>
  <si>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</si>
  <si>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</si>
  <si>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</si>
  <si>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</si>
  <si>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</si>
  <si>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</si>
  <si>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</si>
  <si>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</si>
  <si>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</si>
  <si>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</si>
  <si>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</si>
  <si>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</si>
  <si>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</si>
  <si>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</si>
  <si>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</si>
  <si>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</si>
  <si>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</si>
  <si>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</si>
  <si>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</si>
  <si>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</si>
  <si>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</si>
  <si>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</si>
  <si>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</si>
  <si>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</si>
  <si>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</si>
  <si>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</si>
  <si>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</si>
  <si>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</si>
  <si>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</si>
  <si>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</si>
  <si>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</si>
  <si>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</si>
  <si>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</si>
  <si>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</si>
  <si>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</si>
  <si>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</si>
  <si>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</si>
  <si>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</si>
  <si>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</si>
  <si>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</si>
  <si>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</si>
  <si>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</si>
  <si>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</si>
  <si>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</si>
  <si>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</si>
  <si>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</si>
  <si>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</si>
  <si>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</si>
  <si>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</si>
  <si>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</si>
  <si>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</si>
  <si>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</si>
  <si>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</si>
  <si>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</si>
  <si>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</si>
  <si>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</si>
  <si>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</si>
  <si>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</si>
  <si>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</si>
  <si>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</si>
  <si>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</si>
  <si>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</si>
  <si>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</si>
  <si>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</si>
  <si>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</si>
  <si>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</si>
  <si>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</si>
  <si>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</si>
  <si>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</si>
  <si>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</si>
  <si>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</si>
  <si>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</si>
  <si>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</si>
  <si>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</si>
  <si>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</si>
  <si>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</si>
  <si>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</si>
  <si>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</si>
  <si>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</si>
  <si>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</si>
  <si>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</si>
  <si>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</si>
  <si>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</si>
  <si>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</si>
  <si>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</si>
  <si>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</si>
  <si>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</si>
  <si>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</si>
  <si>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</si>
  <si>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</si>
  <si>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</si>
  <si>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</si>
  <si>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</si>
  <si>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</si>
  <si>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</si>
  <si>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</si>
  <si>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</si>
  <si>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</si>
  <si>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</si>
  <si>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</si>
  <si>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</si>
  <si>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</si>
  <si>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</si>
  <si>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</si>
  <si>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</si>
  <si>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</si>
  <si>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</si>
  <si>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</si>
  <si>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</si>
  <si>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</si>
  <si>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</si>
  <si>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</si>
  <si>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</si>
  <si>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</si>
  <si>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</si>
  <si>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</si>
  <si>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</si>
  <si>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</si>
  <si>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</si>
  <si>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</si>
  <si>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</si>
  <si>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</si>
  <si>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</si>
  <si>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</si>
  <si>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</si>
  <si>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</si>
  <si>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</si>
  <si>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</si>
  <si>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</si>
  <si>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</si>
  <si>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</si>
  <si>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</si>
  <si>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</si>
  <si>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</si>
  <si>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</si>
  <si>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</si>
  <si>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</si>
  <si>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</si>
  <si>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</si>
  <si>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</si>
  <si>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</si>
  <si>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</si>
  <si>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</si>
  <si>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</si>
  <si>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</si>
  <si>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</si>
  <si>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</si>
  <si>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</si>
  <si>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</si>
  <si>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</si>
  <si>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</si>
  <si>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</si>
  <si>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</si>
  <si>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</si>
  <si>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</si>
  <si>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</si>
  <si>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</si>
  <si>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</si>
  <si>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</si>
  <si>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</si>
  <si>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</si>
  <si>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</si>
  <si>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</si>
  <si>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</si>
  <si>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</si>
  <si>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</si>
  <si>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</si>
  <si>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</si>
  <si>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</si>
  <si>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</si>
  <si>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</si>
  <si>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</si>
  <si>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</si>
  <si>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</si>
  <si>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</si>
  <si>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</si>
  <si>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</si>
  <si>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</si>
  <si>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</si>
  <si>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</si>
  <si>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</si>
  <si>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</si>
  <si>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</si>
  <si>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</si>
  <si>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</si>
  <si>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</si>
  <si>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</si>
  <si>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</si>
  <si>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</si>
  <si>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</si>
  <si>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</si>
  <si>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</si>
  <si>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</si>
  <si>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</si>
  <si>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</si>
  <si>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</si>
  <si>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</si>
  <si>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</si>
  <si>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</si>
  <si>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</si>
  <si>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</si>
  <si>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</si>
  <si>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</si>
  <si>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</si>
  <si>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</si>
  <si>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</si>
  <si>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</si>
  <si>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</si>
  <si>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</si>
  <si>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</si>
  <si>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</si>
  <si>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</si>
  <si>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</si>
  <si>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</si>
  <si>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</si>
  <si>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</si>
  <si>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</si>
  <si>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</si>
  <si>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</si>
  <si>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</si>
  <si>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</si>
  <si>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</si>
  <si>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</si>
  <si>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</si>
  <si>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</si>
  <si>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</si>
  <si>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</si>
  <si>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</si>
  <si>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</si>
  <si>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</si>
  <si>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</si>
  <si>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</si>
  <si>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</si>
  <si>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</si>
  <si>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</si>
  <si>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</si>
  <si>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</si>
  <si>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</si>
  <si>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</si>
  <si>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</si>
  <si>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</si>
  <si>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</si>
  <si>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</si>
  <si>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</si>
  <si>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</si>
  <si>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</si>
  <si>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</si>
  <si>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</si>
  <si>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</si>
  <si>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</si>
  <si>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</si>
  <si>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</si>
  <si>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</si>
  <si>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</si>
  <si>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</si>
  <si>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</si>
  <si>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</si>
  <si>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</si>
  <si>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</si>
  <si>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</si>
  <si>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</si>
  <si>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</si>
  <si>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</si>
  <si>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</si>
  <si>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</si>
  <si>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</si>
  <si>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</si>
  <si>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</si>
  <si>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</si>
  <si>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</si>
  <si>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</si>
  <si>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</si>
  <si>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</si>
  <si>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</si>
  <si>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</si>
  <si>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</si>
  <si>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</si>
  <si>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</si>
  <si>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</si>
  <si>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</si>
  <si>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</si>
  <si>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</si>
  <si>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</si>
  <si>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</si>
  <si>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</si>
  <si>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</si>
  <si>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</si>
  <si>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</si>
  <si>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</si>
  <si>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</si>
  <si>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</si>
  <si>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</si>
  <si>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</si>
  <si>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</si>
  <si>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</si>
  <si>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</si>
  <si>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</si>
  <si>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</si>
  <si>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</si>
  <si>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</si>
  <si>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</si>
  <si>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</si>
  <si>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</si>
  <si>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</si>
  <si>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</si>
  <si>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</si>
  <si>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</si>
  <si>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</si>
  <si>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</si>
  <si>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</si>
  <si>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</si>
  <si>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</si>
  <si>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</si>
  <si>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</si>
  <si>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</si>
  <si>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</si>
  <si>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</si>
  <si>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</si>
  <si>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</si>
  <si>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</si>
  <si>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</si>
  <si>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</si>
  <si>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</si>
  <si>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</si>
  <si>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</si>
  <si>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</si>
  <si>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</si>
  <si>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</si>
  <si>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</si>
  <si>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</si>
  <si>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</si>
  <si>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</si>
  <si>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</si>
  <si>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</si>
  <si>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</si>
  <si>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</si>
  <si>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</si>
  <si>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</si>
  <si>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</si>
  <si>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</si>
  <si>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</si>
  <si>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</si>
  <si>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</si>
  <si>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</si>
  <si>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</si>
  <si>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</si>
  <si>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</si>
  <si>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</si>
  <si>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</si>
  <si>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</si>
  <si>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</si>
  <si>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</si>
  <si>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</si>
  <si>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</si>
  <si>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</si>
  <si>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</si>
  <si>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</si>
  <si>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</si>
  <si>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</si>
  <si>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</si>
  <si>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</si>
  <si>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</si>
  <si>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</si>
  <si>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</si>
  <si>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</si>
  <si>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</si>
  <si>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</si>
  <si>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</si>
  <si>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</si>
  <si>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</si>
  <si>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</si>
  <si>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</si>
  <si>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</si>
  <si>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</si>
  <si>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</si>
  <si>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</si>
  <si>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</si>
  <si>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</si>
  <si>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</si>
  <si>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</si>
  <si>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</si>
  <si>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</si>
  <si>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</si>
  <si>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</si>
  <si>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</si>
  <si>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</si>
  <si>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</si>
  <si>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</si>
  <si>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</si>
  <si>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</si>
  <si>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</si>
  <si>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</si>
  <si>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</si>
  <si>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</si>
  <si>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</si>
  <si>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</si>
  <si>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</si>
  <si>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</si>
  <si>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</si>
  <si>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</si>
  <si>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</si>
  <si>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</si>
  <si>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</si>
  <si>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</si>
  <si>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</si>
  <si>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</si>
  <si>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</si>
  <si>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</si>
  <si>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</si>
  <si>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</si>
  <si>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</si>
  <si>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</si>
  <si>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</si>
  <si>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</si>
  <si>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</si>
  <si>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</si>
  <si>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</si>
  <si>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</si>
  <si>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</si>
  <si>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</si>
  <si>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</si>
  <si>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</si>
  <si>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</si>
  <si>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</si>
  <si>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</si>
  <si>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</si>
  <si>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</si>
  <si>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</si>
  <si>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</si>
  <si>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</si>
  <si>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</si>
  <si>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</si>
  <si>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</si>
  <si>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</si>
  <si>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</si>
  <si>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</si>
  <si>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</si>
  <si>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</si>
  <si>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</si>
  <si>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</si>
  <si>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</si>
  <si>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</si>
  <si>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</si>
  <si>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</si>
  <si>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</si>
  <si>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</si>
  <si>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</si>
  <si>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</si>
  <si>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</si>
  <si>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</si>
  <si>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</si>
  <si>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</si>
  <si>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</si>
  <si>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</si>
  <si>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</si>
  <si>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</si>
  <si>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</si>
  <si>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</si>
  <si>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</si>
  <si>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</si>
  <si>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</si>
  <si>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</si>
  <si>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</si>
  <si>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</si>
  <si>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</si>
  <si>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</si>
  <si>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</si>
  <si>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</si>
  <si>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</si>
  <si>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</si>
  <si>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</si>
  <si>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</si>
  <si>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</si>
  <si>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</si>
  <si>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</si>
  <si>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</si>
  <si>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</si>
  <si>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</si>
  <si>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</si>
  <si>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</si>
  <si>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</si>
  <si>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</si>
  <si>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</si>
  <si>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</si>
  <si>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</si>
  <si>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</si>
  <si>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</si>
  <si>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</si>
  <si>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</si>
  <si>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</si>
  <si>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</si>
  <si>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</si>
  <si>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</si>
  <si>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</si>
  <si>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</si>
  <si>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</si>
  <si>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</si>
  <si>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</si>
  <si>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</si>
  <si>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</si>
  <si>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</si>
  <si>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</si>
  <si>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</si>
  <si>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</si>
  <si>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</si>
  <si>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</si>
  <si>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</si>
  <si>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</si>
  <si>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</si>
  <si>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</si>
  <si>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</si>
  <si>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</si>
  <si>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</si>
  <si>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</si>
  <si>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</si>
  <si>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</si>
  <si>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</si>
  <si>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</si>
  <si>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</si>
  <si>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</si>
  <si>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</si>
  <si>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</si>
  <si>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</si>
  <si>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</si>
  <si>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</si>
  <si>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</si>
  <si>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</si>
  <si>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</si>
  <si>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</si>
  <si>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</si>
  <si>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</si>
  <si>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</si>
  <si>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</si>
  <si>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</si>
  <si>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</si>
  <si>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</si>
  <si>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</si>
  <si>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</si>
  <si>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</si>
  <si>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</si>
  <si>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</si>
  <si>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</si>
  <si>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</si>
  <si>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</si>
  <si>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</si>
  <si>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</si>
  <si>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</si>
  <si>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</si>
  <si>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</si>
  <si>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</si>
  <si>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</si>
  <si>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</si>
  <si>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</si>
  <si>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</si>
  <si>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</si>
  <si>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</si>
  <si>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</si>
  <si>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</si>
  <si>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</si>
  <si>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</si>
  <si>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</si>
  <si>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</si>
  <si>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</si>
  <si>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</si>
  <si>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</si>
  <si>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</si>
  <si>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</si>
  <si>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</si>
  <si>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</si>
  <si>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</si>
  <si>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</si>
  <si>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</si>
  <si>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</si>
  <si>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</si>
  <si>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</si>
  <si>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</si>
  <si>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</si>
  <si>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</si>
  <si>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</si>
  <si>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</si>
  <si>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</si>
  <si>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</si>
  <si>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</si>
  <si>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</si>
  <si>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</si>
  <si>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</si>
  <si>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</si>
  <si>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</si>
  <si>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</si>
  <si>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</si>
  <si>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</si>
  <si>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</si>
  <si>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</si>
  <si>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</si>
  <si>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</si>
  <si>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</si>
  <si>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</si>
  <si>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</si>
  <si>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</si>
  <si>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</si>
  <si>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</si>
  <si>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</si>
  <si>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</si>
  <si>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</si>
  <si>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</si>
  <si>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</si>
  <si>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</si>
  <si>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</si>
  <si>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</si>
  <si>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</si>
  <si>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</si>
  <si>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</si>
  <si>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</si>
  <si>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</si>
  <si>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</si>
  <si>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</si>
  <si>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</si>
  <si>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</si>
  <si>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</si>
  <si>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</si>
  <si>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</si>
  <si>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</si>
  <si>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</si>
  <si>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</si>
  <si>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</si>
  <si>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</si>
  <si>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</si>
  <si>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</si>
  <si>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</si>
  <si>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</si>
  <si>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</si>
  <si>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</si>
  <si>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</si>
  <si>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</si>
  <si>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</si>
  <si>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</si>
  <si>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</si>
  <si>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</si>
  <si>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</si>
  <si>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</si>
  <si>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</si>
  <si>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</si>
  <si>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</si>
  <si>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</si>
  <si>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</si>
  <si>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</si>
  <si>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</si>
  <si>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</si>
  <si>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</si>
  <si>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</si>
  <si>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</si>
  <si>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</si>
  <si>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</si>
  <si>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</si>
  <si>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</si>
  <si>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</si>
  <si>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</si>
  <si>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</si>
  <si>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</si>
  <si>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</si>
  <si>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</si>
  <si>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</si>
  <si>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</si>
  <si>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</si>
  <si>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</si>
  <si>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</si>
  <si>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</si>
  <si>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</si>
  <si>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</si>
  <si>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</si>
  <si>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</si>
  <si>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</si>
  <si>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</si>
  <si>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</si>
  <si>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</si>
  <si>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</si>
  <si>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</si>
  <si>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</si>
  <si>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</si>
  <si>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</si>
  <si>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</si>
  <si>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</si>
  <si>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</si>
  <si>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</si>
  <si>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</si>
  <si>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</si>
  <si>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</si>
  <si>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</si>
  <si>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</si>
  <si>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</si>
  <si>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</si>
  <si>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</si>
  <si>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</si>
  <si>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</si>
  <si>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</si>
  <si>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</si>
  <si>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</si>
  <si>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</si>
  <si>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</si>
  <si>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</si>
  <si>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</si>
  <si>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</si>
  <si>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</si>
  <si>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</si>
  <si>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</si>
  <si>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</si>
  <si>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</si>
  <si>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</si>
  <si>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</si>
  <si>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</si>
  <si>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</si>
  <si>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</si>
  <si>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</si>
  <si>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</si>
  <si>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</si>
  <si>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</si>
  <si>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</si>
  <si>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</si>
  <si>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</si>
  <si>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</si>
  <si>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</si>
  <si>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</si>
  <si>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</si>
  <si>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</si>
  <si>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</si>
  <si>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</si>
  <si>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</si>
  <si>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</si>
  <si>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</si>
  <si>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</si>
  <si>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</si>
  <si>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</si>
  <si>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</si>
  <si>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</si>
  <si>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</si>
  <si>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</si>
  <si>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</si>
  <si>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</si>
  <si>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</si>
  <si>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</si>
  <si>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</si>
  <si>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</si>
  <si>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</si>
  <si>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</si>
  <si>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</si>
  <si>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</si>
  <si>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</si>
  <si>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</si>
  <si>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</si>
  <si>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</si>
  <si>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</si>
  <si>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</si>
  <si>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</si>
  <si>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</si>
  <si>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</si>
  <si>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</si>
  <si>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</si>
  <si>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</si>
  <si>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</si>
  <si>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</si>
  <si>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</si>
  <si>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</si>
  <si>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</si>
  <si>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</si>
  <si>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</si>
  <si>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</si>
  <si>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</si>
  <si>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</si>
  <si>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</si>
  <si>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</si>
  <si>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</si>
  <si>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</si>
  <si>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</si>
  <si>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</si>
  <si>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</si>
  <si>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</si>
  <si>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</si>
  <si>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</si>
  <si>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</si>
  <si>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</si>
  <si>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</si>
  <si>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</si>
  <si>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</si>
  <si>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</si>
  <si>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</si>
  <si>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</si>
  <si>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</si>
  <si>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</si>
  <si>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</si>
  <si>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</si>
  <si>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</si>
  <si>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</si>
  <si>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</si>
  <si>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</si>
  <si>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</si>
  <si>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</si>
  <si>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</si>
  <si>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</si>
  <si>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</si>
  <si>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</si>
  <si>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</si>
  <si>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</si>
  <si>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</si>
  <si>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</si>
  <si>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</si>
  <si>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</si>
  <si>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</si>
  <si>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</si>
  <si>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</si>
  <si>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</si>
  <si>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</si>
  <si>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</si>
  <si>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</si>
  <si>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</si>
  <si>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</si>
  <si>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</si>
  <si>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</si>
  <si>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</si>
  <si>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</si>
  <si>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</si>
  <si>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</si>
  <si>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</si>
  <si>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</si>
  <si>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</si>
  <si>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</si>
  <si>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</si>
  <si>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</si>
  <si>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</si>
  <si>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</si>
  <si>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</si>
  <si>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</si>
  <si>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</si>
  <si>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</si>
  <si>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</si>
  <si>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</si>
  <si>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</si>
  <si>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</si>
  <si>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</si>
  <si>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</si>
  <si>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</si>
  <si>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</si>
  <si>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</si>
  <si>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</si>
  <si>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</si>
  <si>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</si>
  <si>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</si>
  <si>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</si>
  <si>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</si>
  <si>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</si>
  <si>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</si>
  <si>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</si>
  <si>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</si>
  <si>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</si>
  <si>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</si>
  <si>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</si>
  <si>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</si>
  <si>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</si>
  <si>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</si>
  <si>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</si>
  <si>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</si>
  <si>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</si>
  <si>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</si>
  <si>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</si>
  <si>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</si>
  <si>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</si>
  <si>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</si>
  <si>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</si>
  <si>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</si>
  <si>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</si>
  <si>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</si>
  <si>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</si>
  <si>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</si>
  <si>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</si>
  <si>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</si>
  <si>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</si>
  <si>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</si>
  <si>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</si>
  <si>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</si>
  <si>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</si>
  <si>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</si>
  <si>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</si>
  <si>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</si>
  <si>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</si>
  <si>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</si>
  <si>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</si>
  <si>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</si>
  <si>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</si>
  <si>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</si>
  <si>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</si>
  <si>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</si>
  <si>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</si>
  <si>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</si>
  <si>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</si>
  <si>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</si>
  <si>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</si>
  <si>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</si>
  <si>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</si>
  <si>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</si>
  <si>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</si>
  <si>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</si>
  <si>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</si>
  <si>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</si>
  <si>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</si>
  <si>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</si>
  <si>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</si>
  <si>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</si>
  <si>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</si>
  <si>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</si>
  <si>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</si>
  <si>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</si>
  <si>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</si>
  <si>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</si>
  <si>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</si>
  <si>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</si>
  <si>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</si>
  <si>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</si>
  <si>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</si>
  <si>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</si>
  <si>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</si>
  <si>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</si>
  <si>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</si>
  <si>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</si>
  <si>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</si>
  <si>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</si>
  <si>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</si>
  <si>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</si>
  <si>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</si>
  <si>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</si>
  <si>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</si>
  <si>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</si>
  <si>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</si>
  <si>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</si>
  <si>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</si>
  <si>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</si>
  <si>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</si>
  <si>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</si>
  <si>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</si>
  <si>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</si>
  <si>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</si>
  <si>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</si>
  <si>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</si>
  <si>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</si>
  <si>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</si>
  <si>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</si>
  <si>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</si>
  <si>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</si>
  <si>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</si>
  <si>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</si>
  <si>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</si>
  <si>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</si>
  <si>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</si>
  <si>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</si>
  <si>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</si>
  <si>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</si>
  <si>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</si>
  <si>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</si>
  <si>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</si>
  <si>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</si>
  <si>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</si>
  <si>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</si>
  <si>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</si>
  <si>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</si>
  <si>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</si>
  <si>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</si>
  <si>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</si>
  <si>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</si>
  <si>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</si>
  <si>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</si>
  <si>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</si>
  <si>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</si>
  <si>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</si>
  <si>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</si>
  <si>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</si>
  <si>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</si>
  <si>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</si>
  <si>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</si>
  <si>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</si>
  <si>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</si>
  <si>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</si>
  <si>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</si>
  <si>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</si>
  <si>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</si>
  <si>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</si>
  <si>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</si>
  <si>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</si>
  <si>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</si>
  <si>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</si>
  <si>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</si>
  <si>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</si>
  <si>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</si>
  <si>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</si>
  <si>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</si>
  <si>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</si>
  <si>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</si>
  <si>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</si>
  <si>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</si>
  <si>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</si>
  <si>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</si>
  <si>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</si>
  <si>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</si>
  <si>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</si>
  <si>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</si>
  <si>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</si>
  <si>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</si>
  <si>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</si>
  <si>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</si>
  <si>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</si>
  <si>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</si>
  <si>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</si>
  <si>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</si>
  <si>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</si>
  <si>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</si>
  <si>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</si>
  <si>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</si>
  <si>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</si>
  <si>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</si>
  <si>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</si>
  <si>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</si>
  <si>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</si>
  <si>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</si>
  <si>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</si>
  <si>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</si>
  <si>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</si>
  <si>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</si>
  <si>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</si>
  <si>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</si>
  <si>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</si>
  <si>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</si>
  <si>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</si>
  <si>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</si>
  <si>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</si>
  <si>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</si>
  <si>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</si>
  <si>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</si>
  <si>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</si>
  <si>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</si>
  <si>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</si>
  <si>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</si>
  <si>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</si>
  <si>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</si>
  <si>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</si>
  <si>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</si>
  <si>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</si>
  <si>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</si>
  <si>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</si>
  <si>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</si>
  <si>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</si>
  <si>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</si>
  <si>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</si>
  <si>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</si>
  <si>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</si>
  <si>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</si>
  <si>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</si>
  <si>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</si>
  <si>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</si>
  <si>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</si>
  <si>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</si>
  <si>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</si>
  <si>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</si>
  <si>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</si>
  <si>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</si>
  <si>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</si>
  <si>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</si>
  <si>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</si>
  <si>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</si>
  <si>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</si>
  <si>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</si>
  <si>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</si>
  <si>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</si>
  <si>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</si>
  <si>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</si>
  <si>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</si>
  <si>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</si>
  <si>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</si>
  <si>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</si>
  <si>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</si>
  <si>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</si>
  <si>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</si>
  <si>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</si>
  <si>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</si>
  <si>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</si>
  <si>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</si>
  <si>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</si>
  <si>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</si>
  <si>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</si>
  <si>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</si>
  <si>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</si>
  <si>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</si>
  <si>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</si>
  <si>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</si>
  <si>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</si>
  <si>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</si>
  <si>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</si>
  <si>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</si>
  <si>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</si>
  <si>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</si>
  <si>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</si>
  <si>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</si>
  <si>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</si>
  <si>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</si>
  <si>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</si>
  <si>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</si>
  <si>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</si>
  <si>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</si>
  <si>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</si>
  <si>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</si>
  <si>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</si>
  <si>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</si>
  <si>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</si>
  <si>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</si>
  <si>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</si>
  <si>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</si>
  <si>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</si>
  <si>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</si>
  <si>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</si>
  <si>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</si>
  <si>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</si>
  <si>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</si>
  <si>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</si>
  <si>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</si>
  <si>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</si>
  <si>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</si>
  <si>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</si>
  <si>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</si>
  <si>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</si>
  <si>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</si>
  <si>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</si>
  <si>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</si>
  <si>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</si>
  <si>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</si>
  <si>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</si>
  <si>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</si>
  <si>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</si>
  <si>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</si>
  <si>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</si>
  <si>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</si>
  <si>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</si>
  <si>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</si>
  <si>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</si>
  <si>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</si>
  <si>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</si>
  <si>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</si>
  <si>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</si>
  <si>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</si>
  <si>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</si>
  <si>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</si>
  <si>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</si>
  <si>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</si>
  <si>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</si>
  <si>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</si>
  <si>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</si>
  <si>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</si>
  <si>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</si>
  <si>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</si>
  <si>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</si>
  <si>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</si>
  <si>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</si>
  <si>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</si>
  <si>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</si>
  <si>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</si>
  <si>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</si>
  <si>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</si>
  <si>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</si>
  <si>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</si>
  <si>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</si>
  <si>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</si>
  <si>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</si>
  <si>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</si>
  <si>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</si>
  <si>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</si>
  <si>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</si>
  <si>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</si>
  <si>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</si>
  <si>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</si>
  <si>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</si>
  <si>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</si>
  <si>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</si>
  <si>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</si>
  <si>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</si>
  <si>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</si>
  <si>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</si>
  <si>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</si>
  <si>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</si>
  <si>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</si>
  <si>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</si>
  <si>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</si>
  <si>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</si>
  <si>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</si>
  <si>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</si>
  <si>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</si>
  <si>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</si>
  <si>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</si>
  <si>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</si>
  <si>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</si>
  <si>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</si>
  <si>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</si>
  <si>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</si>
  <si>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</si>
  <si>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</si>
  <si>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</si>
  <si>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</si>
  <si>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</si>
  <si>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</si>
  <si>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</si>
  <si>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</si>
  <si>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</si>
  <si>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</si>
  <si>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</si>
  <si>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</si>
  <si>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</si>
  <si>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</si>
  <si>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</si>
  <si>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</si>
  <si>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</si>
  <si>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</si>
  <si>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</si>
  <si>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</si>
  <si>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</si>
  <si>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</si>
  <si>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</si>
  <si>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</si>
  <si>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</si>
  <si>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</si>
  <si>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</si>
  <si>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</si>
  <si>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</si>
  <si>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</si>
  <si>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</si>
  <si>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</si>
  <si>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</si>
  <si>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</si>
  <si>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</si>
  <si>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</si>
  <si>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</si>
  <si>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</si>
  <si>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</si>
  <si>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</si>
  <si>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</si>
  <si>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</si>
  <si>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</si>
  <si>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</si>
  <si>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</si>
  <si>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</si>
  <si>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</si>
  <si>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</si>
  <si>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</si>
  <si>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</si>
  <si>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</si>
  <si>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</si>
  <si>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</si>
  <si>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</si>
  <si>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</si>
  <si>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</si>
  <si>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</si>
  <si>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</si>
  <si>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</si>
  <si>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</si>
  <si>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</si>
  <si>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</si>
  <si>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</si>
  <si>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</si>
  <si>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</si>
  <si>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</si>
  <si>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</si>
  <si>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</si>
  <si>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</si>
  <si>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</si>
  <si>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</si>
  <si>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</si>
  <si>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</si>
  <si>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</si>
  <si>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</si>
  <si>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</si>
  <si>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</si>
  <si>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</si>
  <si>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</si>
  <si>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</si>
  <si>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</si>
  <si>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</si>
  <si>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</si>
  <si>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</si>
  <si>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</si>
  <si>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</si>
  <si>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</si>
  <si>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</si>
  <si>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</si>
  <si>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</si>
  <si>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</si>
  <si>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</si>
  <si>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</si>
  <si>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</si>
  <si>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</si>
  <si>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</si>
  <si>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</si>
  <si>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</si>
  <si>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</si>
  <si>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</si>
  <si>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</si>
  <si>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</si>
  <si>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</si>
  <si>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</si>
  <si>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</si>
  <si>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</si>
  <si>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</si>
  <si>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</si>
  <si>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</si>
  <si>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</si>
  <si>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</si>
  <si>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</si>
  <si>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</si>
  <si>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</si>
  <si>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</si>
  <si>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</si>
  <si>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</si>
  <si>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</si>
  <si>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</si>
  <si>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</si>
  <si>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</si>
  <si>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</si>
  <si>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</si>
  <si>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</si>
  <si>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</si>
  <si>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</si>
  <si>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</si>
  <si>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</si>
  <si>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</si>
  <si>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</si>
  <si>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</si>
  <si>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</si>
  <si>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</si>
  <si>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</si>
  <si>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</si>
  <si>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</si>
  <si>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</si>
  <si>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</si>
  <si>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</si>
  <si>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</si>
  <si>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</si>
  <si>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</si>
  <si>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</si>
  <si>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</si>
  <si>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</si>
  <si>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</si>
  <si>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</si>
  <si>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</si>
  <si>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</si>
  <si>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</si>
  <si>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</si>
  <si>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</si>
  <si>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</si>
  <si>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</si>
  <si>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</si>
  <si>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</si>
  <si>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</si>
  <si>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</si>
  <si>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</si>
  <si>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</si>
  <si>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</si>
  <si>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</si>
  <si>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</si>
  <si>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</si>
  <si>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</si>
  <si>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</si>
  <si>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</si>
  <si>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</si>
  <si>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</si>
  <si>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</si>
  <si>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</si>
  <si>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</si>
  <si>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</si>
  <si>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</si>
  <si>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</si>
  <si>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</si>
  <si>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</si>
  <si>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</si>
  <si>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</si>
  <si>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</si>
  <si>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</si>
  <si>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</si>
  <si>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</si>
  <si>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</si>
  <si>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</si>
  <si>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</si>
  <si>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</si>
  <si>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</si>
  <si>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</si>
  <si>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</si>
  <si>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</si>
  <si>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</si>
  <si>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</si>
  <si>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</si>
  <si>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</si>
  <si>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</si>
  <si>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</si>
  <si>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</si>
  <si>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</si>
  <si>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</si>
  <si>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</si>
  <si>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</si>
  <si>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</si>
  <si>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</si>
  <si>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</si>
  <si>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</si>
  <si>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</si>
  <si>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</si>
  <si>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</si>
  <si>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</si>
  <si>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</si>
  <si>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</si>
  <si>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</si>
  <si>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</si>
  <si>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</si>
  <si>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</si>
  <si>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</si>
  <si>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</si>
  <si>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</si>
  <si>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</si>
  <si>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</si>
  <si>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</si>
  <si>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</si>
  <si>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</si>
  <si>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</si>
  <si>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</si>
  <si>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</si>
  <si>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</si>
  <si>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</si>
  <si>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</si>
  <si>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</si>
  <si>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</si>
  <si>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</si>
  <si>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</si>
  <si>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</si>
  <si>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</si>
  <si>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</si>
  <si>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</si>
  <si>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</si>
  <si>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</si>
  <si>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</si>
  <si>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</si>
  <si>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</si>
  <si>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</si>
  <si>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</si>
  <si>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</si>
  <si>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</si>
  <si>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</si>
  <si>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</si>
  <si>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</si>
  <si>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</si>
  <si>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</si>
  <si>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</si>
  <si>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</si>
  <si>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</si>
  <si>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</si>
  <si>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</si>
  <si>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</si>
  <si>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</si>
  <si>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</si>
  <si>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</si>
  <si>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</si>
  <si>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</si>
  <si>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</si>
  <si>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</si>
  <si>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</si>
  <si>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</si>
  <si>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</si>
  <si>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</si>
  <si>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</si>
  <si>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</si>
  <si>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</si>
  <si>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</si>
  <si>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</si>
  <si>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</si>
  <si>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</si>
  <si>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</si>
  <si>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</si>
  <si>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</si>
  <si>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</si>
  <si>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</si>
  <si>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</si>
  <si>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</si>
  <si>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</si>
  <si>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</si>
  <si>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</si>
  <si>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</si>
  <si>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</si>
  <si>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</si>
  <si>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</si>
  <si>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</si>
  <si>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</si>
  <si>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</si>
  <si>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</si>
  <si>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</si>
  <si>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</si>
  <si>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</si>
  <si>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</si>
  <si>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</si>
  <si>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</si>
  <si>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</si>
  <si>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</si>
  <si>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</si>
  <si>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</si>
  <si>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</si>
  <si>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</si>
  <si>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</si>
  <si>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</si>
  <si>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</si>
  <si>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</si>
  <si>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</si>
  <si>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</si>
  <si>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</si>
  <si>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</si>
  <si>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</si>
  <si>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</si>
  <si>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</si>
  <si>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</si>
  <si>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</si>
  <si>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</si>
  <si>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</si>
  <si>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</si>
  <si>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</si>
  <si>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</si>
  <si>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</si>
  <si>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</si>
  <si>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</si>
  <si>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</si>
  <si>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</si>
  <si>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</si>
  <si>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</si>
  <si>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</si>
  <si>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</si>
  <si>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</si>
  <si>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</si>
  <si>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</si>
  <si>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</si>
  <si>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</si>
  <si>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</si>
  <si>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</si>
  <si>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</si>
  <si>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</si>
  <si>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</si>
  <si>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</si>
  <si>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</si>
  <si>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</si>
  <si>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</si>
  <si>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</si>
  <si>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</si>
  <si>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</si>
  <si>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</si>
  <si>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</si>
  <si>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</si>
  <si>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</si>
  <si>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</si>
  <si>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</si>
  <si>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</si>
  <si>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</si>
  <si>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</si>
  <si>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</si>
  <si>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</si>
  <si>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</si>
  <si>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</si>
  <si>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</si>
  <si>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</si>
  <si>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</si>
  <si>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</si>
  <si>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</si>
  <si>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</si>
  <si>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</si>
  <si>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</si>
  <si>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</si>
  <si>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</si>
  <si>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</si>
  <si>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</si>
  <si>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</si>
  <si>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</si>
  <si>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</si>
  <si>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</si>
  <si>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</si>
  <si>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</si>
  <si>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</si>
  <si>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</si>
  <si>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</si>
  <si>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</si>
  <si>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</si>
  <si>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</si>
  <si>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</si>
  <si>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</si>
  <si>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</si>
  <si>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</si>
  <si>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</si>
  <si>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</si>
  <si>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</si>
  <si>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</si>
  <si>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</si>
  <si>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</si>
  <si>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</si>
  <si>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</si>
  <si>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</si>
  <si>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</si>
  <si>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</si>
  <si>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</si>
  <si>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</si>
  <si>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</si>
  <si>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</si>
  <si>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</si>
  <si>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</si>
  <si>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</si>
  <si>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</si>
  <si>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</si>
  <si>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</si>
  <si>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</si>
  <si>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</si>
  <si>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</si>
  <si>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</si>
  <si>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</si>
  <si>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</si>
  <si>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</si>
  <si>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</si>
  <si>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</si>
  <si>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</si>
  <si>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</si>
  <si>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</si>
  <si>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</si>
  <si>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</si>
  <si>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</si>
  <si>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</si>
  <si>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</si>
  <si>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</si>
  <si>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</si>
  <si>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</si>
  <si>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</si>
  <si>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</si>
  <si>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</si>
  <si>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</si>
  <si>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</si>
  <si>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</si>
  <si>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</si>
  <si>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</si>
  <si>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</si>
  <si>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</si>
  <si>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</si>
  <si>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</si>
  <si>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</si>
  <si>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</si>
  <si>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</si>
  <si>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</si>
  <si>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</si>
  <si>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</si>
  <si>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</si>
  <si>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</si>
  <si>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</si>
  <si>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</si>
  <si>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</si>
  <si>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</si>
  <si>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</si>
  <si>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</si>
  <si>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</si>
  <si>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</si>
  <si>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</si>
  <si>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</si>
  <si>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</si>
  <si>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</si>
  <si>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</si>
  <si>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</si>
  <si>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</si>
  <si>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</si>
  <si>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</si>
  <si>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</si>
  <si>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</si>
  <si>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</si>
  <si>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</si>
  <si>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</si>
  <si>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</si>
  <si>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</si>
  <si>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</si>
  <si>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</si>
  <si>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</si>
  <si>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</si>
  <si>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</si>
  <si>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</si>
  <si>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</si>
  <si>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</si>
  <si>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</si>
  <si>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</si>
  <si>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</si>
  <si>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</si>
  <si>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</si>
  <si>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</si>
  <si>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</si>
  <si>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</si>
  <si>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</si>
  <si>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</si>
  <si>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</si>
  <si>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</si>
  <si>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</si>
  <si>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</si>
  <si>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</si>
  <si>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</si>
  <si>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</si>
  <si>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</si>
  <si>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</si>
  <si>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</si>
  <si>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</si>
  <si>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</si>
  <si>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</si>
  <si>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</si>
  <si>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</si>
  <si>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</si>
  <si>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</si>
  <si>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</si>
  <si>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</si>
  <si>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</si>
  <si>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</si>
  <si>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</si>
  <si>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</si>
  <si>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</si>
  <si>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</si>
  <si>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</si>
  <si>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</si>
  <si>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</si>
  <si>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</si>
  <si>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</si>
  <si>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</si>
  <si>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</si>
  <si>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</si>
  <si>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</si>
  <si>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</si>
  <si>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</si>
  <si>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</si>
  <si>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</si>
  <si>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</si>
  <si>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</si>
  <si>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</si>
  <si>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</si>
  <si>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</si>
  <si>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</si>
  <si>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</si>
  <si>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</si>
  <si>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</si>
  <si>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</si>
  <si>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</si>
  <si>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</si>
  <si>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</si>
  <si>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</si>
  <si>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</si>
  <si>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</si>
  <si>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</si>
  <si>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</si>
  <si>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</si>
  <si>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</si>
  <si>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</si>
  <si>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</si>
  <si>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</si>
  <si>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</si>
  <si>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</si>
  <si>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</si>
  <si>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</si>
  <si>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</si>
  <si>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</si>
  <si>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</si>
  <si>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</si>
  <si>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</si>
  <si>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</si>
  <si>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</si>
  <si>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</si>
  <si>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</si>
  <si>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</si>
  <si>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</si>
  <si>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</si>
  <si>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</si>
  <si>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</si>
  <si>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</si>
  <si>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</si>
  <si>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</si>
  <si>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</si>
  <si>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</si>
  <si>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</si>
  <si>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</si>
  <si>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</si>
  <si>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</si>
  <si>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</si>
  <si>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</si>
  <si>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</si>
  <si>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</si>
  <si>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</si>
  <si>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</si>
  <si>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</si>
  <si>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</si>
  <si>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</si>
  <si>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</si>
  <si>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</si>
  <si>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</si>
  <si>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</si>
  <si>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</si>
  <si>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</si>
  <si>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</si>
  <si>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</si>
  <si>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</si>
  <si>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</si>
  <si>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</si>
  <si>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</si>
  <si>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</si>
  <si>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</si>
  <si>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</si>
  <si>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</si>
  <si>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</si>
  <si>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</si>
  <si>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</si>
  <si>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</si>
  <si>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</si>
  <si>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</si>
  <si>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</si>
  <si>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</si>
  <si>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</si>
  <si>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</si>
  <si>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</si>
  <si>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</si>
  <si>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</si>
  <si>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</si>
  <si>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</si>
  <si>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</si>
  <si>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</si>
  <si>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</si>
  <si>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</si>
  <si>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</si>
  <si>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</si>
  <si>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</si>
  <si>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</si>
  <si>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</si>
  <si>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</si>
  <si>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</si>
  <si>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</si>
  <si>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</si>
  <si>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</si>
  <si>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</si>
  <si>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</si>
  <si>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</si>
  <si>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</si>
  <si>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</si>
  <si>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</si>
  <si>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</si>
  <si>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</si>
  <si>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</si>
  <si>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</si>
  <si>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</si>
  <si>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</si>
  <si>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</si>
  <si>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</si>
  <si>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</si>
  <si>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</si>
  <si>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</si>
  <si>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</si>
  <si>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</si>
  <si>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</si>
  <si>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</si>
  <si>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</si>
  <si>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</si>
  <si>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</si>
  <si>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</si>
  <si>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</si>
  <si>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</si>
  <si>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</si>
  <si>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</si>
  <si>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</si>
  <si>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</si>
  <si>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</si>
  <si>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</si>
  <si>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</si>
  <si>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</si>
  <si>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</si>
  <si>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</si>
  <si>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</si>
  <si>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</si>
  <si>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</si>
  <si>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</si>
  <si>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</si>
  <si>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</si>
  <si>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</si>
  <si>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</si>
  <si>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</si>
  <si>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</si>
  <si>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</si>
  <si>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</si>
  <si>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</si>
  <si>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</si>
  <si>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</si>
  <si>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</si>
  <si>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</si>
  <si>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</si>
  <si>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</si>
  <si>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</si>
  <si>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</si>
  <si>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</si>
  <si>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</si>
  <si>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</si>
  <si>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</si>
  <si>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</si>
  <si>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</si>
  <si>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</si>
  <si>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</si>
  <si>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</si>
  <si>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</si>
  <si>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</si>
  <si>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</si>
  <si>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</si>
  <si>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</si>
  <si>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</si>
  <si>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</si>
  <si>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</si>
  <si>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</si>
  <si>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</si>
  <si>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</si>
  <si>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</si>
  <si>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</si>
  <si>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</si>
  <si>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</si>
  <si>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</si>
  <si>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</si>
  <si>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</si>
  <si>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</si>
  <si>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</si>
  <si>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</si>
  <si>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</si>
  <si>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</si>
  <si>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</si>
  <si>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</si>
  <si>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</si>
  <si>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</si>
  <si>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</si>
  <si>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</si>
  <si>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</si>
  <si>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</si>
  <si>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</si>
  <si>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</si>
  <si>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</si>
  <si>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</si>
  <si>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</si>
  <si>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</si>
  <si>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</si>
  <si>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</si>
  <si>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</si>
  <si>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</si>
  <si>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</si>
  <si>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</si>
  <si>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</si>
  <si>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</si>
  <si>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</si>
  <si>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</si>
  <si>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</si>
  <si>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</si>
  <si>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</si>
  <si>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</si>
  <si>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</si>
  <si>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</si>
  <si>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</si>
  <si>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</si>
  <si>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</si>
  <si>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</si>
  <si>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</si>
  <si>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</si>
  <si>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</si>
  <si>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</si>
  <si>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</si>
  <si>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</si>
  <si>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</si>
  <si>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</si>
  <si>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</si>
  <si>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</si>
  <si>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</si>
  <si>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</si>
  <si>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</si>
  <si>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</si>
  <si>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</si>
  <si>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</si>
  <si>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</si>
  <si>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</si>
  <si>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</si>
  <si>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</si>
  <si>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</si>
  <si>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</si>
  <si>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</si>
  <si>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</si>
  <si>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</si>
  <si>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</si>
  <si>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</si>
  <si>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</si>
  <si>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</si>
  <si>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</si>
  <si>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</si>
  <si>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</si>
  <si>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</si>
  <si>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</si>
  <si>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</si>
  <si>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</si>
  <si>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</si>
  <si>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</si>
  <si>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</si>
  <si>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</si>
  <si>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</si>
  <si>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</si>
  <si>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</si>
  <si>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</si>
  <si>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</si>
  <si>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</si>
  <si>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</si>
  <si>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</si>
  <si>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</si>
  <si>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</si>
  <si>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</si>
  <si>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</si>
  <si>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</si>
  <si>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</si>
  <si>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</si>
  <si>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</si>
  <si>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</si>
  <si>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</si>
  <si>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</si>
  <si>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</si>
  <si>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</si>
  <si>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</si>
  <si>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</si>
  <si>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</si>
  <si>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</si>
  <si>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</si>
  <si>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</si>
  <si>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</si>
  <si>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</si>
  <si>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</si>
  <si>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</si>
  <si>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</si>
  <si>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</si>
  <si>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</si>
  <si>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</si>
  <si>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</si>
  <si>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</si>
  <si>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</si>
  <si>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</si>
  <si>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</si>
  <si>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</si>
  <si>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</si>
  <si>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</si>
  <si>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</si>
  <si>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</si>
  <si>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</si>
  <si>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</si>
  <si>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</si>
  <si>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</si>
  <si>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</si>
  <si>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</si>
  <si>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</si>
  <si>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</si>
  <si>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</si>
  <si>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</si>
  <si>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</si>
  <si>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</si>
  <si>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</si>
  <si>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</si>
  <si>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</si>
  <si>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</si>
  <si>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</si>
  <si>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</si>
  <si>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</si>
  <si>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</si>
  <si>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</si>
  <si>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</si>
  <si>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</si>
  <si>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</si>
  <si>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</si>
  <si>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</si>
  <si>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</si>
  <si>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</si>
  <si>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</si>
  <si>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</si>
  <si>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</si>
  <si>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</si>
  <si>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</si>
  <si>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</si>
  <si>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</si>
  <si>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</si>
  <si>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</si>
  <si>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</si>
  <si>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</si>
  <si>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</si>
  <si>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</si>
  <si>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</si>
  <si>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</si>
  <si>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</si>
  <si>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</si>
  <si>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</si>
  <si>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</si>
  <si>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</si>
  <si>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</si>
  <si>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</si>
  <si>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</si>
  <si>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</si>
  <si>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</si>
  <si>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</si>
  <si>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</si>
  <si>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</si>
  <si>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</si>
  <si>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</si>
  <si>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</si>
  <si>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</si>
  <si>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</si>
  <si>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</si>
  <si>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</si>
  <si>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</si>
  <si>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</si>
  <si>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</si>
  <si>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</si>
  <si>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</si>
  <si>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</si>
  <si>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</si>
  <si>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</si>
  <si>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</si>
  <si>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</si>
  <si>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</si>
  <si>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</si>
  <si>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</si>
  <si>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</si>
  <si>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</si>
  <si>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</si>
  <si>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</si>
  <si>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</si>
  <si>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</si>
  <si>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</si>
  <si>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</si>
  <si>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</si>
  <si>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</si>
  <si>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</si>
  <si>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</si>
  <si>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</si>
  <si>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</si>
  <si>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</si>
  <si>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</si>
  <si>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</si>
  <si>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</si>
  <si>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</si>
  <si>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</si>
  <si>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</si>
  <si>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</si>
  <si>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</si>
  <si>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</si>
  <si>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</si>
  <si>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</si>
  <si>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</si>
  <si>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</si>
  <si>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</si>
  <si>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</si>
  <si>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</si>
  <si>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</si>
  <si>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</si>
  <si>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</si>
  <si>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</si>
  <si>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</si>
  <si>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</si>
  <si>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</si>
  <si>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</si>
  <si>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</si>
  <si>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</si>
  <si>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</si>
  <si>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</si>
  <si>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</si>
  <si>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</si>
  <si>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</si>
  <si>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</si>
  <si>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</si>
  <si>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</si>
  <si>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</si>
  <si>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</si>
  <si>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</si>
  <si>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</si>
  <si>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</si>
  <si>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</si>
  <si>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</si>
  <si>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</si>
  <si>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</si>
  <si>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</si>
  <si>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</si>
  <si>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</si>
  <si>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</si>
  <si>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</si>
  <si>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</si>
  <si>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</si>
  <si>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</si>
  <si>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</si>
  <si>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</si>
  <si>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</si>
  <si>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</si>
  <si>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</si>
  <si>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</si>
  <si>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</si>
  <si>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</si>
  <si>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</si>
  <si>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</si>
  <si>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</si>
  <si>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</si>
  <si>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</si>
  <si>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</si>
  <si>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</si>
  <si>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</si>
  <si>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</si>
  <si>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</si>
  <si>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</si>
  <si>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</si>
  <si>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</si>
  <si>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</si>
  <si>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</si>
  <si>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</si>
  <si>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</si>
  <si>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</si>
  <si>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</si>
  <si>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</si>
  <si>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</si>
  <si>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</si>
  <si>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</si>
  <si>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</si>
  <si>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</si>
  <si>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</si>
  <si>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</si>
  <si>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</si>
  <si>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</si>
  <si>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</si>
  <si>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</si>
  <si>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</si>
  <si>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</si>
  <si>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</si>
  <si>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</si>
  <si>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</si>
  <si>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</si>
  <si>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</si>
  <si>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</si>
  <si>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</si>
  <si>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</si>
  <si>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</si>
  <si>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</si>
  <si>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</si>
  <si>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</si>
  <si>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</si>
  <si>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</si>
  <si>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</si>
  <si>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</si>
  <si>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</si>
  <si>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</si>
  <si>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</si>
  <si>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</si>
  <si>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</si>
  <si>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</si>
  <si>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</si>
  <si>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</si>
  <si>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</si>
  <si>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</si>
  <si>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</si>
  <si>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</si>
  <si>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</si>
  <si>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</si>
  <si>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</si>
  <si>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</si>
  <si>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</si>
  <si>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</si>
  <si>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</si>
  <si>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</si>
  <si>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</si>
  <si>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</si>
  <si>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</si>
  <si>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</si>
  <si>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</si>
  <si>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</si>
  <si>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</si>
  <si>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</si>
  <si>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</si>
  <si>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</si>
  <si>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</si>
  <si>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</si>
  <si>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</si>
  <si>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</si>
  <si>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</si>
  <si>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</si>
  <si>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</si>
  <si>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</si>
  <si>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</si>
  <si>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</si>
  <si>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</si>
  <si>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</si>
  <si>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</si>
  <si>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</si>
  <si>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</si>
  <si>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</si>
  <si>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</si>
  <si>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</si>
  <si>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</si>
  <si>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</si>
  <si>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</si>
  <si>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</si>
  <si>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</si>
  <si>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</si>
  <si>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</si>
  <si>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</si>
  <si>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</si>
  <si>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</si>
  <si>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</si>
  <si>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</si>
  <si>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</si>
  <si>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</si>
  <si>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</si>
  <si>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</si>
  <si>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</si>
  <si>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</si>
  <si>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</si>
  <si>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</si>
  <si>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</si>
  <si>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</si>
  <si>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</si>
  <si>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</si>
  <si>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</si>
  <si>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</si>
  <si>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</si>
  <si>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</si>
  <si>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</si>
  <si>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</si>
  <si>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</si>
  <si>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</si>
  <si>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</si>
  <si>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</si>
  <si>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</si>
  <si>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</si>
  <si>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</si>
  <si>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</si>
  <si>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</si>
  <si>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</si>
  <si>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</si>
  <si>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</si>
  <si>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</si>
  <si>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</si>
  <si>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</si>
  <si>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</si>
  <si>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</si>
  <si>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</si>
  <si>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</si>
  <si>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</si>
  <si>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</si>
  <si>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</si>
  <si>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</si>
  <si>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</si>
  <si>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</si>
  <si>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</si>
  <si>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</si>
  <si>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</si>
  <si>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</si>
  <si>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</si>
  <si>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</si>
  <si>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</si>
  <si>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</si>
  <si>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</si>
  <si>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</si>
  <si>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</si>
  <si>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</si>
  <si>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</si>
  <si>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</si>
  <si>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</si>
  <si>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</si>
  <si>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</si>
  <si>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</si>
  <si>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</si>
  <si>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</si>
  <si>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</si>
  <si>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</si>
  <si>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</si>
  <si>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</si>
  <si>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</si>
  <si>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</si>
  <si>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</si>
  <si>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</si>
  <si>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</si>
  <si>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</si>
  <si>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</si>
  <si>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</si>
  <si>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</si>
  <si>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</si>
  <si>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</si>
  <si>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</si>
  <si>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</si>
  <si>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</si>
  <si>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</si>
  <si>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</si>
  <si>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</si>
  <si>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</si>
  <si>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</si>
  <si>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</si>
  <si>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</si>
  <si>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</si>
  <si>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</si>
  <si>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</si>
  <si>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</si>
  <si>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</si>
  <si>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</si>
  <si>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</si>
  <si>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</si>
  <si>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</si>
  <si>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</si>
  <si>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</si>
  <si>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</si>
  <si>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</si>
  <si>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</si>
  <si>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</si>
  <si>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</si>
  <si>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</si>
  <si>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</si>
  <si>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</si>
  <si>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</si>
  <si>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</si>
  <si>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</si>
  <si>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</si>
  <si>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</si>
  <si>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</si>
  <si>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</si>
  <si>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</si>
  <si>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</si>
  <si>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</si>
  <si>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</si>
  <si>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</si>
  <si>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</si>
  <si>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</si>
  <si>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</si>
  <si>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</si>
  <si>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</si>
  <si>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</si>
  <si>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</si>
  <si>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</si>
  <si>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</si>
  <si>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</si>
  <si>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</si>
  <si>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</si>
  <si>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</si>
  <si>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</si>
  <si>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</si>
  <si>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</si>
  <si>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</si>
  <si>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</si>
  <si>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</si>
  <si>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</si>
  <si>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</si>
  <si>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</si>
  <si>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</si>
  <si>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</si>
  <si>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</si>
  <si>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</si>
  <si>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</si>
  <si>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</si>
  <si>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</si>
  <si>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</si>
  <si>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</si>
  <si>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</si>
  <si>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</si>
  <si>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</si>
  <si>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</si>
  <si>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</si>
  <si>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</si>
  <si>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</si>
  <si>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</si>
  <si>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</si>
  <si>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</si>
  <si>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</si>
  <si>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</si>
  <si>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</si>
  <si>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</si>
  <si>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</si>
  <si>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</si>
  <si>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</si>
  <si>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</si>
  <si>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</si>
  <si>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</si>
  <si>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</si>
  <si>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</si>
  <si>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</si>
  <si>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</si>
  <si>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</si>
  <si>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</si>
  <si>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</si>
  <si>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</si>
  <si>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</si>
  <si>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</si>
  <si>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</si>
  <si>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</si>
  <si>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</si>
  <si>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</si>
  <si>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</si>
  <si>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</si>
  <si>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</si>
  <si>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</si>
  <si>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</si>
  <si>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</si>
  <si>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</si>
  <si>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</si>
  <si>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</si>
  <si>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</si>
  <si>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</si>
  <si>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</si>
  <si>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</si>
  <si>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</si>
  <si>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</si>
  <si>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</si>
  <si>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</si>
  <si>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</si>
  <si>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</si>
  <si>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</si>
  <si>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</si>
  <si>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</si>
  <si>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</si>
  <si>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</si>
  <si>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</si>
  <si>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</si>
  <si>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</si>
  <si>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</si>
  <si>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</si>
  <si>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</si>
  <si>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</si>
  <si>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</si>
  <si>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</si>
  <si>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</si>
  <si>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</si>
  <si>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</si>
  <si>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</si>
  <si>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</si>
  <si>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</si>
  <si>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</si>
  <si>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</si>
  <si>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</si>
  <si>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</si>
  <si>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</si>
  <si>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</si>
  <si>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</si>
  <si>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</si>
  <si>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</si>
  <si>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</si>
  <si>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</si>
  <si>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</si>
  <si>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</si>
  <si>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</si>
  <si>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</si>
  <si>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</si>
  <si>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</si>
  <si>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</si>
  <si>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</si>
  <si>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</si>
  <si>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</si>
  <si>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</si>
  <si>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</si>
  <si>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</si>
  <si>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</si>
  <si>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</si>
  <si>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</si>
  <si>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</si>
  <si>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</si>
  <si>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</si>
  <si>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</si>
  <si>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</si>
  <si>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</si>
  <si>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</si>
  <si>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</si>
  <si>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</si>
  <si>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</si>
  <si>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</si>
  <si>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</si>
  <si>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</si>
  <si>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</si>
  <si>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</si>
  <si>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</si>
  <si>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</si>
  <si>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</si>
  <si>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</si>
  <si>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</si>
  <si>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</si>
  <si>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</si>
  <si>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</si>
  <si>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</si>
  <si>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</si>
  <si>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</si>
  <si>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</si>
  <si>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</si>
  <si>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</si>
  <si>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</si>
  <si>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</si>
  <si>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</si>
  <si>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</si>
  <si>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</si>
  <si>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</si>
  <si>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</si>
  <si>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</si>
  <si>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</si>
  <si>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</si>
  <si>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</si>
  <si>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</si>
  <si>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</si>
  <si>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</si>
  <si>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</si>
  <si>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</si>
  <si>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</si>
  <si>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</si>
  <si>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</si>
  <si>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</si>
  <si>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</si>
  <si>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</si>
  <si>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</si>
  <si>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</si>
  <si>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</si>
  <si>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</si>
  <si>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</si>
  <si>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</si>
  <si>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</si>
  <si>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</si>
  <si>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</si>
  <si>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</si>
  <si>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</si>
  <si>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</si>
  <si>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</si>
  <si>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</si>
  <si>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</si>
  <si>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</si>
  <si>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</si>
  <si>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</si>
  <si>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</si>
  <si>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</si>
  <si>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</si>
  <si>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</si>
  <si>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</si>
  <si>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</si>
  <si>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</si>
  <si>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</si>
  <si>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</si>
  <si>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</si>
  <si>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</si>
  <si>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</si>
  <si>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</si>
  <si>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</si>
  <si>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</si>
  <si>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</si>
  <si>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</si>
  <si>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</si>
  <si>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</si>
  <si>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</si>
  <si>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</si>
  <si>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</si>
  <si>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</si>
  <si>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</si>
  <si>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</si>
  <si>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</si>
  <si>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</si>
  <si>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</si>
  <si>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</si>
  <si>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</si>
  <si>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</si>
  <si>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</si>
  <si>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</si>
  <si>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</si>
  <si>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</si>
  <si>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</si>
  <si>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</si>
  <si>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</si>
  <si>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</si>
  <si>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</si>
  <si>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</si>
  <si>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</si>
  <si>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</si>
  <si>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</si>
  <si>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</si>
  <si>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</si>
  <si>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</si>
  <si>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</si>
  <si>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</si>
  <si>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</si>
  <si>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</si>
  <si>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</si>
  <si>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</si>
  <si>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</si>
  <si>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</si>
  <si>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</si>
  <si>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</si>
  <si>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</si>
  <si>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</si>
  <si>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</si>
  <si>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</si>
  <si>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</si>
  <si>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</si>
  <si>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</si>
  <si>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</si>
  <si>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</si>
  <si>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</si>
  <si>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</si>
  <si>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</si>
  <si>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</si>
  <si>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</si>
  <si>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</si>
  <si>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</si>
  <si>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</si>
  <si>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</si>
  <si>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</si>
  <si>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</si>
  <si>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</si>
  <si>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</si>
  <si>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</si>
  <si>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</si>
  <si>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</si>
  <si>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</si>
  <si>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</si>
  <si>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</si>
  <si>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</si>
  <si>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</si>
  <si>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</si>
  <si>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</si>
  <si>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</si>
  <si>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</si>
  <si>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</si>
  <si>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</si>
  <si>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</si>
  <si>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</si>
  <si>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</si>
  <si>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</si>
  <si>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</si>
  <si>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</si>
  <si>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</si>
  <si>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</si>
  <si>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</si>
  <si>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</si>
  <si>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</si>
  <si>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</si>
  <si>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</si>
  <si>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</si>
  <si>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</si>
  <si>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</si>
  <si>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</si>
  <si>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</si>
  <si>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</si>
  <si>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</si>
  <si>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</si>
  <si>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</si>
  <si>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</si>
  <si>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</si>
  <si>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</si>
  <si>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</si>
  <si>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</si>
  <si>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</si>
  <si>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</si>
  <si>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</si>
  <si>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</si>
  <si>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</si>
  <si>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</si>
  <si>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</si>
  <si>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</si>
  <si>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</si>
  <si>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</si>
  <si>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</si>
  <si>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</si>
  <si>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</si>
  <si>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</si>
  <si>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</si>
  <si>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</si>
  <si>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</si>
  <si>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</si>
  <si>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</si>
  <si>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</si>
  <si>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</si>
  <si>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</si>
  <si>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</si>
  <si>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</si>
  <si>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</si>
  <si>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</si>
  <si>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</si>
  <si>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</si>
  <si>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</si>
  <si>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</si>
  <si>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</si>
  <si>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</si>
  <si>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</si>
  <si>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</si>
  <si>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</si>
  <si>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</si>
  <si>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</si>
  <si>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</si>
  <si>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</si>
  <si>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</si>
  <si>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</si>
  <si>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</si>
  <si>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</si>
  <si>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</si>
  <si>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</si>
  <si>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</si>
  <si>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</si>
  <si>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</si>
  <si>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</si>
  <si>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</si>
  <si>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</si>
  <si>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</si>
  <si>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</si>
  <si>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</si>
  <si>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</si>
  <si>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</si>
  <si>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</si>
  <si>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</si>
  <si>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</si>
  <si>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</si>
  <si>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</si>
  <si>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</si>
  <si>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</si>
  <si>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</si>
  <si>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</si>
  <si>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</si>
  <si>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</si>
  <si>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</si>
  <si>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</si>
  <si>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</si>
  <si>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</si>
  <si>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</si>
  <si>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</si>
  <si>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</si>
  <si>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</si>
  <si>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</si>
  <si>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</si>
  <si>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</si>
  <si>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</si>
  <si>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</si>
  <si>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</si>
  <si>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</si>
  <si>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</si>
  <si>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</si>
  <si>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</si>
  <si>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</si>
  <si>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</si>
  <si>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</si>
  <si>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</si>
  <si>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</si>
  <si>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</si>
  <si>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</si>
  <si>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</si>
  <si>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</si>
  <si>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</si>
  <si>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</si>
  <si>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</si>
  <si>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</si>
  <si>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</si>
  <si>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</si>
  <si>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</si>
  <si>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</si>
  <si>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</si>
  <si>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</si>
  <si>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</si>
  <si>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</si>
  <si>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</si>
  <si>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</si>
  <si>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</si>
  <si>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</si>
  <si>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</si>
  <si>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</si>
  <si>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</si>
  <si>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</si>
  <si>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</si>
  <si>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</si>
  <si>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</si>
  <si>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</si>
  <si>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</si>
  <si>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</si>
  <si>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</si>
  <si>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</si>
  <si>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</si>
  <si>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</si>
  <si>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</si>
  <si>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</si>
  <si>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</si>
  <si>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</si>
  <si>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</si>
  <si>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</si>
  <si>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</si>
  <si>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</si>
  <si>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</si>
  <si>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</si>
  <si>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</si>
  <si>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</si>
  <si>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</si>
  <si>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</si>
  <si>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</si>
  <si>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</si>
  <si>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</si>
  <si>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</si>
  <si>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</si>
  <si>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</si>
  <si>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</si>
  <si>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</si>
  <si>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</si>
  <si>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</si>
  <si>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</si>
  <si>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</si>
  <si>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</si>
  <si>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</si>
  <si>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</si>
  <si>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</si>
  <si>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</si>
  <si>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</si>
  <si>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</si>
  <si>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</si>
  <si>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</si>
  <si>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</si>
  <si>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</si>
  <si>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</si>
  <si>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</si>
  <si>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</si>
  <si>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</si>
  <si>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</si>
  <si>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</si>
  <si>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</si>
  <si>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</si>
  <si>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</si>
  <si>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</si>
  <si>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</si>
  <si>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</si>
  <si>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</si>
  <si>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</si>
  <si>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</si>
  <si>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</si>
  <si>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</si>
  <si>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</si>
  <si>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</si>
  <si>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</si>
  <si>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</si>
  <si>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</si>
  <si>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</si>
  <si>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</si>
  <si>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</si>
  <si>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</si>
  <si>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</si>
  <si>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</si>
  <si>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</si>
  <si>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</si>
  <si>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</si>
  <si>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</si>
  <si>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</si>
  <si>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</si>
  <si>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</si>
  <si>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</si>
  <si>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</si>
  <si>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</si>
  <si>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</si>
  <si>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</si>
  <si>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</si>
  <si>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</si>
  <si>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</si>
  <si>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</si>
  <si>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</si>
  <si>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</si>
  <si>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</si>
  <si>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</si>
  <si>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</si>
  <si>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</si>
  <si>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</si>
  <si>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</si>
  <si>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</si>
  <si>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</si>
  <si>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</si>
  <si>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</si>
  <si>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</si>
  <si>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</si>
  <si>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</si>
  <si>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</si>
  <si>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</si>
  <si>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</si>
  <si>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</si>
  <si>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</si>
  <si>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</si>
  <si>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</si>
  <si>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</si>
  <si>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</si>
  <si>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</si>
  <si>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</si>
  <si>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</si>
  <si>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</si>
  <si>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</si>
  <si>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</si>
  <si>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</si>
  <si>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</si>
  <si>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</si>
  <si>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</si>
  <si>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</si>
  <si>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</si>
  <si>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</si>
  <si>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</si>
  <si>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</si>
  <si>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</si>
  <si>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</si>
  <si>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</si>
  <si>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</si>
  <si>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</si>
  <si>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</si>
  <si>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</si>
  <si>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</si>
  <si>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</si>
  <si>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</si>
  <si>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</si>
  <si>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</si>
  <si>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</si>
  <si>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</si>
  <si>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</si>
  <si>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</si>
  <si>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</si>
  <si>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</si>
  <si>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</si>
  <si>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</si>
  <si>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</si>
  <si>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</si>
  <si>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</si>
  <si>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</si>
  <si>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</si>
  <si>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</si>
  <si>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</si>
  <si>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</si>
  <si>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</si>
  <si>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</si>
  <si>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</si>
  <si>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</si>
  <si>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</si>
  <si>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</si>
  <si>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</si>
  <si>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</si>
  <si>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</si>
  <si>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</si>
  <si>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</si>
  <si>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</si>
  <si>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</si>
  <si>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</si>
  <si>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</si>
  <si>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</si>
  <si>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</si>
  <si>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</si>
  <si>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</si>
  <si>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</si>
  <si>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</si>
  <si>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</si>
  <si>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</si>
  <si>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</si>
  <si>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</si>
  <si>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</si>
  <si>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</si>
  <si>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</si>
  <si>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</si>
  <si>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</si>
  <si>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</si>
  <si>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</si>
  <si>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</si>
  <si>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</si>
  <si>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</si>
  <si>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</si>
  <si>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</si>
  <si>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</si>
  <si>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</si>
  <si>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</si>
  <si>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</si>
  <si>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</si>
  <si>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</si>
  <si>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</si>
  <si>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</si>
  <si>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</si>
  <si>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</si>
  <si>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</si>
  <si>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</si>
  <si>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</si>
  <si>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</si>
  <si>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</si>
  <si>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</si>
  <si>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</si>
  <si>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</si>
  <si>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</si>
  <si>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</si>
  <si>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</si>
  <si>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</si>
  <si>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</si>
  <si>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</si>
  <si>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</si>
  <si>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</si>
  <si>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</si>
  <si>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</si>
  <si>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</si>
  <si>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</si>
  <si>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</si>
  <si>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</si>
  <si>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</si>
  <si>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</si>
  <si>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</si>
  <si>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</si>
  <si>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</si>
  <si>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</si>
  <si>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</si>
  <si>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</si>
  <si>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</si>
  <si>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</si>
  <si>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</si>
  <si>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</si>
  <si>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</si>
  <si>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</si>
  <si>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</si>
  <si>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</si>
  <si>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</si>
  <si>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</si>
  <si>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</si>
  <si>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</si>
  <si>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</si>
  <si>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</si>
  <si>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</si>
  <si>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</si>
  <si>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</si>
  <si>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</si>
  <si>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</si>
  <si>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</si>
  <si>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</si>
  <si>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</si>
  <si>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</si>
  <si>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</si>
  <si>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</si>
  <si>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</si>
  <si>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</si>
  <si>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</si>
  <si>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</si>
  <si>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</si>
  <si>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</si>
  <si>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</si>
  <si>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</si>
  <si>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</si>
  <si>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</si>
  <si>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</si>
  <si>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</si>
  <si>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</si>
  <si>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</si>
  <si>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</si>
  <si>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</si>
  <si>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</si>
  <si>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</si>
  <si>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</si>
  <si>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</si>
  <si>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</si>
  <si>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</si>
  <si>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</si>
  <si>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</si>
  <si>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</si>
  <si>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</si>
  <si>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</si>
  <si>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</si>
  <si>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</si>
  <si>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</si>
  <si>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</si>
  <si>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</si>
  <si>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</si>
  <si>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</si>
  <si>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</si>
  <si>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</si>
  <si>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</si>
  <si>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</si>
  <si>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</si>
  <si>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</si>
  <si>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</si>
  <si>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</si>
  <si>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</si>
  <si>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</si>
  <si>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</si>
  <si>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</si>
  <si>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</si>
  <si>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</si>
  <si>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</si>
  <si>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</si>
  <si>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</si>
  <si>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</si>
  <si>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</si>
  <si>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</si>
  <si>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</si>
  <si>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</si>
  <si>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</si>
  <si>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</si>
  <si>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</si>
  <si>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</si>
  <si>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</si>
  <si>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</si>
  <si>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</si>
  <si>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</si>
  <si>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</si>
  <si>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</si>
  <si>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</si>
  <si>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</si>
  <si>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</si>
  <si>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</si>
  <si>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</si>
  <si>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</si>
  <si>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</si>
  <si>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</si>
  <si>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</si>
  <si>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</si>
  <si>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</si>
  <si>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</si>
  <si>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</si>
  <si>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</si>
  <si>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</si>
  <si>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</si>
  <si>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</si>
  <si>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</si>
  <si>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</si>
  <si>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</si>
  <si>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</si>
  <si>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</si>
  <si>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</si>
  <si>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</si>
  <si>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</si>
  <si>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</si>
  <si>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</si>
  <si>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</si>
  <si>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</si>
  <si>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</si>
  <si>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</si>
  <si>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</si>
  <si>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</si>
  <si>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</si>
  <si>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</si>
  <si>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</si>
  <si>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</si>
  <si>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</si>
  <si>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</si>
  <si>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</si>
  <si>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</si>
  <si>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</si>
  <si>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</si>
  <si>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</si>
  <si>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</si>
  <si>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</si>
  <si>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</si>
  <si>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</si>
  <si>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</si>
  <si>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</si>
  <si>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</si>
  <si>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</si>
  <si>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</si>
  <si>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</si>
  <si>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</si>
  <si>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</si>
  <si>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</si>
  <si>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</si>
  <si>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</si>
  <si>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</si>
  <si>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</si>
  <si>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</si>
  <si>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</si>
  <si>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</si>
  <si>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</si>
  <si>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</si>
  <si>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</si>
  <si>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</si>
  <si>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</si>
  <si>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</si>
  <si>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</si>
  <si>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</si>
  <si>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</si>
  <si>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</si>
  <si>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</si>
  <si>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</si>
  <si>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</si>
  <si>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</si>
  <si>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</si>
  <si>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</si>
  <si>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</si>
  <si>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</si>
  <si>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</si>
  <si>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</si>
  <si>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</si>
  <si>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</si>
  <si>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</si>
  <si>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</si>
  <si>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</si>
  <si>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</si>
  <si>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</si>
  <si>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</si>
  <si>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</si>
  <si>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</si>
  <si>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</si>
  <si>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</si>
  <si>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</si>
  <si>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</si>
  <si>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</si>
  <si>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</si>
  <si>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</si>
  <si>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</si>
  <si>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</si>
  <si>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</si>
  <si>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</si>
  <si>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</si>
  <si>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</si>
  <si>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</si>
  <si>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</si>
  <si>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</si>
  <si>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</si>
  <si>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</si>
  <si>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</si>
  <si>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</si>
  <si>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</si>
  <si>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</si>
  <si>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</si>
  <si>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</si>
  <si>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</si>
  <si>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</si>
  <si>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</si>
  <si>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</si>
  <si>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</si>
  <si>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</si>
  <si>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</si>
  <si>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</si>
  <si>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</si>
  <si>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</si>
  <si>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</si>
  <si>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</si>
  <si>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</si>
  <si>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</si>
  <si>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</si>
  <si>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</si>
  <si>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</si>
  <si>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</si>
  <si>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</si>
  <si>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</si>
  <si>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</si>
  <si>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</si>
  <si>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</si>
  <si>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</si>
  <si>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</si>
  <si>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</si>
  <si>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</si>
  <si>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</si>
  <si>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</si>
  <si>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</si>
  <si>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</si>
  <si>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</si>
  <si>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</si>
  <si>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</si>
  <si>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</si>
  <si>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</si>
  <si>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</si>
  <si>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</si>
  <si>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</si>
  <si>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</si>
  <si>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</si>
  <si>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</si>
  <si>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</si>
  <si>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</si>
  <si>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</si>
  <si>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</si>
  <si>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</si>
  <si>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</si>
  <si>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</si>
  <si>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</si>
  <si>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</si>
  <si>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</si>
  <si>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</si>
  <si>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</si>
  <si>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</si>
  <si>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</si>
  <si>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</si>
  <si>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</si>
  <si>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</si>
  <si>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</si>
  <si>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</si>
  <si>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</si>
  <si>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</si>
  <si>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</si>
  <si>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</si>
  <si>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</si>
  <si>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</si>
  <si>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</si>
  <si>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</si>
  <si>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</si>
  <si>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</si>
  <si>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</si>
  <si>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</si>
  <si>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</si>
  <si>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</si>
  <si>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</si>
  <si>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</si>
  <si>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</si>
  <si>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</si>
  <si>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</si>
  <si>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</si>
  <si>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</si>
  <si>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</si>
  <si>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</si>
  <si>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</si>
  <si>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</si>
  <si>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</si>
  <si>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</si>
  <si>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</si>
  <si>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</si>
  <si>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</si>
  <si>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</si>
  <si>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</si>
  <si>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</si>
  <si>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</si>
  <si>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</si>
  <si>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</si>
  <si>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</si>
  <si>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</si>
  <si>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</si>
  <si>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</si>
  <si>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</si>
  <si>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</si>
  <si>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</si>
  <si>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</si>
  <si>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</si>
  <si>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</si>
  <si>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</si>
  <si>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</si>
  <si>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</si>
  <si>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</si>
  <si>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</si>
  <si>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</si>
  <si>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</si>
  <si>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</si>
  <si>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</si>
  <si>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</si>
  <si>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</si>
  <si>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</si>
  <si>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</si>
  <si>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</si>
  <si>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</si>
  <si>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</si>
  <si>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</si>
  <si>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</si>
  <si>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</si>
  <si>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</si>
  <si>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</si>
  <si>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</si>
  <si>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</si>
  <si>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</si>
  <si>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</si>
  <si>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</si>
  <si>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</si>
  <si>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</si>
  <si>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</si>
  <si>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</si>
  <si>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</si>
  <si>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</si>
  <si>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</si>
  <si>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</si>
  <si>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</si>
  <si>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</si>
  <si>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</si>
  <si>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</si>
  <si>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</si>
  <si>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</si>
  <si>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</si>
  <si>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</si>
  <si>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</si>
  <si>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</si>
  <si>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</si>
  <si>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</si>
  <si>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</si>
  <si>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</si>
  <si>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</si>
  <si>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</si>
  <si>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</si>
  <si>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</si>
  <si>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</si>
  <si>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</si>
  <si>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</si>
  <si>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</si>
  <si>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</si>
  <si>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</si>
  <si>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</si>
  <si>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</si>
  <si>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</si>
  <si>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</si>
  <si>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</si>
  <si>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</si>
  <si>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</si>
  <si>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</si>
  <si>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</si>
  <si>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</si>
  <si>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</si>
  <si>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</si>
  <si>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</si>
  <si>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</si>
  <si>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</si>
  <si>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</si>
  <si>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</si>
  <si>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</si>
  <si>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</si>
  <si>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</si>
  <si>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</si>
  <si>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</si>
  <si>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</si>
  <si>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</si>
  <si>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</si>
  <si>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</si>
  <si>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</si>
  <si>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</si>
  <si>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</si>
  <si>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</si>
  <si>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</si>
  <si>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</si>
  <si>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</si>
  <si>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</si>
  <si>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</si>
  <si>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</si>
  <si>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</si>
  <si>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</si>
  <si>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</si>
  <si>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</si>
  <si>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</si>
  <si>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</si>
  <si>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</si>
  <si>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</si>
  <si>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</si>
  <si>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</si>
  <si>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</si>
  <si>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</si>
  <si>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</si>
  <si>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</si>
  <si>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</si>
  <si>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</si>
  <si>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</si>
  <si>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</si>
  <si>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</si>
  <si>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</si>
  <si>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</si>
  <si>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</si>
  <si>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</si>
  <si>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</si>
  <si>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</si>
  <si>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</si>
  <si>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</si>
  <si>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</si>
  <si>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</si>
  <si>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</si>
  <si>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</si>
  <si>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</si>
  <si>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</si>
  <si>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</si>
  <si>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</si>
  <si>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</si>
  <si>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</si>
  <si>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</si>
  <si>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</si>
  <si>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</si>
  <si>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</si>
  <si>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</si>
  <si>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</si>
  <si>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</si>
  <si>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</si>
  <si>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</si>
  <si>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</si>
  <si>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</si>
  <si>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</si>
  <si>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</si>
  <si>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</si>
  <si>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</si>
  <si>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</si>
  <si>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</si>
  <si>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</si>
  <si>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</si>
  <si>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</si>
  <si>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</si>
  <si>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</si>
  <si>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</si>
  <si>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</si>
  <si>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</si>
  <si>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</si>
  <si>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</si>
  <si>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</si>
  <si>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</si>
  <si>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</si>
  <si>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</si>
  <si>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</si>
  <si>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</si>
  <si>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</si>
  <si>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</si>
  <si>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</si>
  <si>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</si>
  <si>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</si>
  <si>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</si>
  <si>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</si>
  <si>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</si>
  <si>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</si>
  <si>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</si>
  <si>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</si>
  <si>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</si>
  <si>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</si>
  <si>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</si>
  <si>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</si>
  <si>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</si>
  <si>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</si>
  <si>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</si>
  <si>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</si>
  <si>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</si>
  <si>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</si>
  <si>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</si>
  <si>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</si>
  <si>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</si>
  <si>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</si>
  <si>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</si>
  <si>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</si>
  <si>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</si>
  <si>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</si>
  <si>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</si>
  <si>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</si>
  <si>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</si>
  <si>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</si>
  <si>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</si>
  <si>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</si>
  <si>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</si>
  <si>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</si>
  <si>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</si>
  <si>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</si>
  <si>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</si>
  <si>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</si>
  <si>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</si>
  <si>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</si>
  <si>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</si>
  <si>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</si>
  <si>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</si>
  <si>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</si>
  <si>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</si>
  <si>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</si>
  <si>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</si>
  <si>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</si>
  <si>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</si>
  <si>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</si>
  <si>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</si>
  <si>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</si>
  <si>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</si>
  <si>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</si>
  <si>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</si>
  <si>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</si>
  <si>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</si>
  <si>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</si>
  <si>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</si>
  <si>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</si>
  <si>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</si>
  <si>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</si>
  <si>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</si>
  <si>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</si>
  <si>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</si>
  <si>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</si>
  <si>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</si>
  <si>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</si>
  <si>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</si>
  <si>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</si>
  <si>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</si>
  <si>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</si>
  <si>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</si>
  <si>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</si>
  <si>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</si>
  <si>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</si>
  <si>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</si>
  <si>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</si>
  <si>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</si>
  <si>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</si>
  <si>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</si>
  <si>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</si>
  <si>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</si>
  <si>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</si>
  <si>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</si>
  <si>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</si>
  <si>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</si>
  <si>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</si>
  <si>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</si>
  <si>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</si>
  <si>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</si>
  <si>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</si>
  <si>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</si>
  <si>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</si>
  <si>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</si>
  <si>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</si>
  <si>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</si>
  <si>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</si>
  <si>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</si>
  <si>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</si>
  <si>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</si>
  <si>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</si>
  <si>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</si>
  <si>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</si>
  <si>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</si>
  <si>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</si>
  <si>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</si>
  <si>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</si>
  <si>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</si>
  <si>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</si>
  <si>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</si>
  <si>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</si>
  <si>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</si>
  <si>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</si>
  <si>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</si>
  <si>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</si>
  <si>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</si>
  <si>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</si>
  <si>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</si>
  <si>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</si>
  <si>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</si>
  <si>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</si>
  <si>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</si>
  <si>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</si>
  <si>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</si>
  <si>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</si>
  <si>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</si>
  <si>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</si>
  <si>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</si>
  <si>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</si>
  <si>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</si>
  <si>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</si>
  <si>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</si>
  <si>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</si>
  <si>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</si>
  <si>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</si>
  <si>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</si>
  <si>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</si>
  <si>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</si>
  <si>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</si>
  <si>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</si>
  <si>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</si>
  <si>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</si>
  <si>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</si>
  <si>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</si>
  <si>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</si>
  <si>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</si>
  <si>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</si>
  <si>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</si>
  <si>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</si>
  <si>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</si>
  <si>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</si>
  <si>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</si>
  <si>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</si>
  <si>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</si>
  <si>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</si>
  <si>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</si>
  <si>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</si>
  <si>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</si>
  <si>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</si>
  <si>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</si>
  <si>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</si>
  <si>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</si>
  <si>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</si>
  <si>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</si>
  <si>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</si>
  <si>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</si>
  <si>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</si>
  <si>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</si>
  <si>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</si>
  <si>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</si>
  <si>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</si>
  <si>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</si>
  <si>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</si>
  <si>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</si>
  <si>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</si>
  <si>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</si>
  <si>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</si>
  <si>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</si>
  <si>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</si>
  <si>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</si>
  <si>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</si>
  <si>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</si>
  <si>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</si>
  <si>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</si>
  <si>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</si>
  <si>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</si>
  <si>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</si>
  <si>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</si>
  <si>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</si>
  <si>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</si>
  <si>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</si>
  <si>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</si>
  <si>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</si>
  <si>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</si>
  <si>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</si>
  <si>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</si>
  <si>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</si>
  <si>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</si>
  <si>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</si>
  <si>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</si>
  <si>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</si>
  <si>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</si>
  <si>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</si>
  <si>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</si>
  <si>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</si>
  <si>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</si>
  <si>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</si>
  <si>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</si>
  <si>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</si>
  <si>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</si>
  <si>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</si>
  <si>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</si>
  <si>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</si>
  <si>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</si>
  <si>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</si>
  <si>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</si>
  <si>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</si>
  <si>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</si>
  <si>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</si>
  <si>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</si>
  <si>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</si>
  <si>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</si>
  <si>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</si>
  <si>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</si>
  <si>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</si>
  <si>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</si>
  <si>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</si>
  <si>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</si>
  <si>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</si>
  <si>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</si>
  <si>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</si>
  <si>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</si>
  <si>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</si>
  <si>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</si>
  <si>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</si>
  <si>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</si>
  <si>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</si>
  <si>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</si>
  <si>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</si>
  <si>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</si>
  <si>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</si>
  <si>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</si>
  <si>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</si>
  <si>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</si>
  <si>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</si>
  <si>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</si>
  <si>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</si>
  <si>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</si>
  <si>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</si>
  <si>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</si>
  <si>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</si>
  <si>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</si>
  <si>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</si>
  <si>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</si>
  <si>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</si>
  <si>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</si>
  <si>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</si>
  <si>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</si>
  <si>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</si>
  <si>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</si>
  <si>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</si>
  <si>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</si>
  <si>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</si>
  <si>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</si>
  <si>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</si>
  <si>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</si>
  <si>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</si>
  <si>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</si>
  <si>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</si>
  <si>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</si>
  <si>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</si>
  <si>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</si>
  <si>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</si>
  <si>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</si>
  <si>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</si>
  <si>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</si>
  <si>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</si>
  <si>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</si>
  <si>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</si>
  <si>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</si>
  <si>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</si>
  <si>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</si>
  <si>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</si>
  <si>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</si>
  <si>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</si>
  <si>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</si>
  <si>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</si>
  <si>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</si>
  <si>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</si>
  <si>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</si>
  <si>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</si>
  <si>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</si>
  <si>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</si>
  <si>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</si>
  <si>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</si>
  <si>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</si>
  <si>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</si>
  <si>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</si>
  <si>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</si>
  <si>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</si>
  <si>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</si>
  <si>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</si>
  <si>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</si>
  <si>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</si>
  <si>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</si>
  <si>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</si>
  <si>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</si>
  <si>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</si>
  <si>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</si>
  <si>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</si>
  <si>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</si>
  <si>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</si>
  <si>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</si>
  <si>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</si>
  <si>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</si>
  <si>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</si>
  <si>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</si>
  <si>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</si>
  <si>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</si>
  <si>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</si>
  <si>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</si>
  <si>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</si>
  <si>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</si>
  <si>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</si>
  <si>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</si>
  <si>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</si>
  <si>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</si>
  <si>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</si>
  <si>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</si>
  <si>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</si>
  <si>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</si>
  <si>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</si>
  <si>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</si>
  <si>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</si>
  <si>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</si>
  <si>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</si>
  <si>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</si>
  <si>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</si>
  <si>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</si>
  <si>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</si>
  <si>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</si>
  <si>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</si>
  <si>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</si>
  <si>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</si>
  <si>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</si>
  <si>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</si>
  <si>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</si>
  <si>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</si>
  <si>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</si>
  <si>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</si>
  <si>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</si>
  <si>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</si>
  <si>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</si>
  <si>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</si>
  <si>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</si>
  <si>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</si>
  <si>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</si>
  <si>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</si>
  <si>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</si>
  <si>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</si>
  <si>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</si>
  <si>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</si>
  <si>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</si>
  <si>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</si>
  <si>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</si>
  <si>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</si>
  <si>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</si>
  <si>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</si>
  <si>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</si>
  <si>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</si>
  <si>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</si>
  <si>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</si>
  <si>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</si>
  <si>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</si>
  <si>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</si>
  <si>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</si>
  <si>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</si>
  <si>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</si>
  <si>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</si>
  <si>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</si>
  <si>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</si>
  <si>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</si>
  <si>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</si>
  <si>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</si>
  <si>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</si>
  <si>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</si>
  <si>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</si>
  <si>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</si>
  <si>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</si>
  <si>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</si>
  <si>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</si>
  <si>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</si>
  <si>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</si>
  <si>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</si>
  <si>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</si>
  <si>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</si>
  <si>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</si>
  <si>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</si>
  <si>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</si>
  <si>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</si>
  <si>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</si>
  <si>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</si>
  <si>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</si>
  <si>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</si>
  <si>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</si>
  <si>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</si>
  <si>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</si>
  <si>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</si>
  <si>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</si>
  <si>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</si>
  <si>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</si>
  <si>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</si>
  <si>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</si>
  <si>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</si>
  <si>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</si>
  <si>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</si>
  <si>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</si>
  <si>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</si>
  <si>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</si>
  <si>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</si>
  <si>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</si>
  <si>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</si>
  <si>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</si>
  <si>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</si>
  <si>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</si>
  <si>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</si>
  <si>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</si>
  <si>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</si>
  <si>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</si>
  <si>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</si>
  <si>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</si>
  <si>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</si>
  <si>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</si>
  <si>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</si>
  <si>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</si>
  <si>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</si>
  <si>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</si>
  <si>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</si>
  <si>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</si>
  <si>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</si>
  <si>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</si>
  <si>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</si>
  <si>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</si>
  <si>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</si>
  <si>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</si>
  <si>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</si>
  <si>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</si>
  <si>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</si>
  <si>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</si>
  <si>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</si>
  <si>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</si>
  <si>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</si>
  <si>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</si>
  <si>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</si>
  <si>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</si>
  <si>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</si>
  <si>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</si>
  <si>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</si>
  <si>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</si>
  <si>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</si>
  <si>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</si>
  <si>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</si>
  <si>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</si>
  <si>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</si>
  <si>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</si>
  <si>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</si>
  <si>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</si>
  <si>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</si>
  <si>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</si>
  <si>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</si>
  <si>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</si>
  <si>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</si>
  <si>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</si>
  <si>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</si>
  <si>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</si>
  <si>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</si>
  <si>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</si>
  <si>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</si>
  <si>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</si>
  <si>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</si>
  <si>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</si>
  <si>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</si>
  <si>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</si>
  <si>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</si>
  <si>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</si>
  <si>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</si>
  <si>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</si>
  <si>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</si>
  <si>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</si>
  <si>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</si>
  <si>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</si>
  <si>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</si>
  <si>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</si>
  <si>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</si>
  <si>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</si>
  <si>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</si>
  <si>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</si>
  <si>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</si>
  <si>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</si>
  <si>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</si>
  <si>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</si>
  <si>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</si>
  <si>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</si>
  <si>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</si>
  <si>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</si>
  <si>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</si>
  <si>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</si>
  <si>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</si>
  <si>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</si>
  <si>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</si>
  <si>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</si>
  <si>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</si>
  <si>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</si>
  <si>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</si>
  <si>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</si>
  <si>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</si>
  <si>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</si>
  <si>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</si>
  <si>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</si>
  <si>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</si>
  <si>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</si>
  <si>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</si>
  <si>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</si>
  <si>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</si>
  <si>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</si>
  <si>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</si>
  <si>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</si>
  <si>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</si>
  <si>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</si>
  <si>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</si>
  <si>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</si>
  <si>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</si>
  <si>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</si>
  <si>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</si>
  <si>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</si>
  <si>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</si>
  <si>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</si>
  <si>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</si>
  <si>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</si>
  <si>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</si>
  <si>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</si>
  <si>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</si>
  <si>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</si>
  <si>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</si>
  <si>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</si>
  <si>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</si>
  <si>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</si>
  <si>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</si>
  <si>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</si>
  <si>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</si>
  <si>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</si>
  <si>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</si>
  <si>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</si>
  <si>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</si>
  <si>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</si>
  <si>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</si>
  <si>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</si>
  <si>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</si>
  <si>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</si>
  <si>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</si>
  <si>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</si>
  <si>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</si>
  <si>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</si>
  <si>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</si>
  <si>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</si>
  <si>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</si>
  <si>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</si>
  <si>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</si>
  <si>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</si>
  <si>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</si>
  <si>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</si>
  <si>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</si>
  <si>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</si>
  <si>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</si>
  <si>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</si>
  <si>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</si>
  <si>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</si>
  <si>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</si>
  <si>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</si>
  <si>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</si>
  <si>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</si>
  <si>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</si>
  <si>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</si>
  <si>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</si>
  <si>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</si>
  <si>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</si>
  <si>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</si>
  <si>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</si>
  <si>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</si>
  <si>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</si>
  <si>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</si>
  <si>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</si>
  <si>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</si>
  <si>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</si>
  <si>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</si>
  <si>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</si>
  <si>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</si>
  <si>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</si>
  <si>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</si>
  <si>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</si>
  <si>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</si>
  <si>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</si>
  <si>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</si>
  <si>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</si>
  <si>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</si>
  <si>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</si>
  <si>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</si>
  <si>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</si>
  <si>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</si>
  <si>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</si>
  <si>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</si>
  <si>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</si>
  <si>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</si>
  <si>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</si>
  <si>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</si>
  <si>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</si>
  <si>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</si>
  <si>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</si>
  <si>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</si>
  <si>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</si>
  <si>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</si>
  <si>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</si>
  <si>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</si>
  <si>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</si>
  <si>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</si>
  <si>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</si>
  <si>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</si>
  <si>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</si>
  <si>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</si>
  <si>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</si>
  <si>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</si>
  <si>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</si>
  <si>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</si>
  <si>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</si>
  <si>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</si>
  <si>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</si>
  <si>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</si>
  <si>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</si>
  <si>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</si>
  <si>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</si>
  <si>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</si>
  <si>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</si>
  <si>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</si>
  <si>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</si>
  <si>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</si>
  <si>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</si>
  <si>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</si>
  <si>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</si>
  <si>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</si>
  <si>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</si>
  <si>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</si>
  <si>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</si>
  <si>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</si>
  <si>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</si>
  <si>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</si>
  <si>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</si>
  <si>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</si>
  <si>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</si>
  <si>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</si>
  <si>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</si>
  <si>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</si>
  <si>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</si>
  <si>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</si>
  <si>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</si>
  <si>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</si>
  <si>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</si>
  <si>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</si>
  <si>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</si>
  <si>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</si>
  <si>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</si>
  <si>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</si>
  <si>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</si>
  <si>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</si>
  <si>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</si>
  <si>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</si>
  <si>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</si>
  <si>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</si>
  <si>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</si>
  <si>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</si>
  <si>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</si>
  <si>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</si>
  <si>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</si>
  <si>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</si>
  <si>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</si>
  <si>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</si>
  <si>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</si>
  <si>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</si>
  <si>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</si>
  <si>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</si>
  <si>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</si>
  <si>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</si>
  <si>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</si>
  <si>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</si>
  <si>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</si>
  <si>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</si>
  <si>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</si>
  <si>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</si>
  <si>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</si>
  <si>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</si>
  <si>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</si>
  <si>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</si>
  <si>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</si>
  <si>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</si>
  <si>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</si>
  <si>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</si>
  <si>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</si>
  <si>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</si>
  <si>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</si>
  <si>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</si>
  <si>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</si>
  <si>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</si>
  <si>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</si>
  <si>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</si>
  <si>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</si>
  <si>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</si>
  <si>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</si>
  <si>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</si>
  <si>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</si>
  <si>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</si>
  <si>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</si>
  <si>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</si>
  <si>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</si>
  <si>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</si>
  <si>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</si>
  <si>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</si>
  <si>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</si>
  <si>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</si>
  <si>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</si>
  <si>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</si>
  <si>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</si>
  <si>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</si>
  <si>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</si>
  <si>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</si>
  <si>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</si>
  <si>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</si>
  <si>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</si>
  <si>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</si>
  <si>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</si>
  <si>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</si>
  <si>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</si>
  <si>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</si>
  <si>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</si>
  <si>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</si>
  <si>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</si>
  <si>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</si>
  <si>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</si>
  <si>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</si>
  <si>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</si>
  <si>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</si>
  <si>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</si>
  <si>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</si>
  <si>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</si>
  <si>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</si>
  <si>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</si>
  <si>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</si>
  <si>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</si>
  <si>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</si>
  <si>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</si>
  <si>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</si>
  <si>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</si>
  <si>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</si>
  <si>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</si>
  <si>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</si>
  <si>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</si>
  <si>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</si>
  <si>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</si>
  <si>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</si>
  <si>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</si>
  <si>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</si>
  <si>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</si>
  <si>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</si>
  <si>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</si>
  <si>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</si>
  <si>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</si>
  <si>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</si>
  <si>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</si>
  <si>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</si>
  <si>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</si>
  <si>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</si>
  <si>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</si>
  <si>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</si>
  <si>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</si>
  <si>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</si>
  <si>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</si>
  <si>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</si>
  <si>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</si>
  <si>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</si>
  <si>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</si>
  <si>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</si>
  <si>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</si>
  <si>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</si>
  <si>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</si>
  <si>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</si>
  <si>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</si>
  <si>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</si>
  <si>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</si>
  <si>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</si>
  <si>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</si>
  <si>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</si>
  <si>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</si>
  <si>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</si>
  <si>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</si>
  <si>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</si>
  <si>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</si>
  <si>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</si>
  <si>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</si>
  <si>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</si>
  <si>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</si>
  <si>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</si>
  <si>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</si>
  <si>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</si>
  <si>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</si>
  <si>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</si>
  <si>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</si>
  <si>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</si>
  <si>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</si>
  <si>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</si>
  <si>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</si>
  <si>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</si>
  <si>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</si>
  <si>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</si>
  <si>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</si>
  <si>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</si>
  <si>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</si>
  <si>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</si>
  <si>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</si>
  <si>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</si>
  <si>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</si>
  <si>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</si>
  <si>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</si>
  <si>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</si>
  <si>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</si>
  <si>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</si>
  <si>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</si>
  <si>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</si>
  <si>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</si>
  <si>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</si>
  <si>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</si>
  <si>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</si>
  <si>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</si>
  <si>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</si>
  <si>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</si>
  <si>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</si>
  <si>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</si>
  <si>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</si>
  <si>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</si>
  <si>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</si>
  <si>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</si>
  <si>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</si>
  <si>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</si>
  <si>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</si>
  <si>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</si>
  <si>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</si>
  <si>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</si>
  <si>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</si>
  <si>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</si>
  <si>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</si>
  <si>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</si>
  <si>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</si>
  <si>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</si>
  <si>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</si>
  <si>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</si>
  <si>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</si>
  <si>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</si>
  <si>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</si>
  <si>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</si>
  <si>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</si>
  <si>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</si>
  <si>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</si>
  <si>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</si>
  <si>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</si>
  <si>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</si>
  <si>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</si>
  <si>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</si>
  <si>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</si>
  <si>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</si>
  <si>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</si>
  <si>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</si>
  <si>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</si>
  <si>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</si>
  <si>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</si>
  <si>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</si>
  <si>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</si>
  <si>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</si>
  <si>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</si>
  <si>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</si>
  <si>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</si>
  <si>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</si>
  <si>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</si>
  <si>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</si>
  <si>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</si>
  <si>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</si>
  <si>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</si>
  <si>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</si>
  <si>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</si>
  <si>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</si>
  <si>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</si>
  <si>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</si>
  <si>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</si>
  <si>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</si>
  <si>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</si>
  <si>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</si>
  <si>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</si>
  <si>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</si>
  <si>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</si>
  <si>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</si>
  <si>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</si>
  <si>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</si>
  <si>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</si>
  <si>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</si>
  <si>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</si>
  <si>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</si>
  <si>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</si>
  <si>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</si>
  <si>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</si>
  <si>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</si>
  <si>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</si>
  <si>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</si>
  <si>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</si>
  <si>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</si>
  <si>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</si>
  <si>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</si>
  <si>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</si>
  <si>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</si>
  <si>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</si>
  <si>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</si>
  <si>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</si>
  <si>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</si>
  <si>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</si>
  <si>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</si>
  <si>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</si>
  <si>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</si>
  <si>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</si>
  <si>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</si>
  <si>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</si>
  <si>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</si>
  <si>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</si>
  <si>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</si>
  <si>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</si>
  <si>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</si>
  <si>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</si>
  <si>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</si>
  <si>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</si>
  <si>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</si>
  <si>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</si>
  <si>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</si>
  <si>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</si>
  <si>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</si>
  <si>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</si>
  <si>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</si>
  <si>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</si>
  <si>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</si>
  <si>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</si>
  <si>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</si>
  <si>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</si>
  <si>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</si>
  <si>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</si>
  <si>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</si>
  <si>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</si>
  <si>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</si>
  <si>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</si>
  <si>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</si>
  <si>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</si>
  <si>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</si>
  <si>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</si>
  <si>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</si>
  <si>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</si>
  <si>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</si>
  <si>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</si>
  <si>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</si>
  <si>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</si>
  <si>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</si>
  <si>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</si>
  <si>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</si>
  <si>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</si>
  <si>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</si>
  <si>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</si>
  <si>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</si>
  <si>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</si>
  <si>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</si>
  <si>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</si>
  <si>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</si>
  <si>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</si>
  <si>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</si>
  <si>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</si>
  <si>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</si>
  <si>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</si>
  <si>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</si>
  <si>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</si>
  <si>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</si>
  <si>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</si>
  <si>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</si>
  <si>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</si>
  <si>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</si>
  <si>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</si>
  <si>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</si>
  <si>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</si>
  <si>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</si>
  <si>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</si>
  <si>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</si>
  <si>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</si>
  <si>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</si>
  <si>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</si>
  <si>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</si>
  <si>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</si>
  <si>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</si>
  <si>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</si>
  <si>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</si>
  <si>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</si>
  <si>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</si>
  <si>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</si>
  <si>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</si>
  <si>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</si>
  <si>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</si>
  <si>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</si>
  <si>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</si>
  <si>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</si>
  <si>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</si>
  <si>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</si>
  <si>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</si>
  <si>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</si>
  <si>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</si>
  <si>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</si>
  <si>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</si>
  <si>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</si>
  <si>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</si>
  <si>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</si>
  <si>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</si>
  <si>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</si>
  <si>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</si>
  <si>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</si>
  <si>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</si>
  <si>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</si>
  <si>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</si>
  <si>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</si>
  <si>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</si>
  <si>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</si>
  <si>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</si>
  <si>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</si>
  <si>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</si>
  <si>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</si>
  <si>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</si>
  <si>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</si>
  <si>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</si>
  <si>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</si>
  <si>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</si>
  <si>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</si>
  <si>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</si>
  <si>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</si>
  <si>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</si>
  <si>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</si>
  <si>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</si>
  <si>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</si>
  <si>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</si>
  <si>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</si>
  <si>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</si>
  <si>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</si>
  <si>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</si>
  <si>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</si>
  <si>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</si>
  <si>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</si>
  <si>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</si>
  <si>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</si>
  <si>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</si>
  <si>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</si>
  <si>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</si>
  <si>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</si>
  <si>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</si>
  <si>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</si>
  <si>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</si>
  <si>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</si>
  <si>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</si>
  <si>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</si>
  <si>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</si>
  <si>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</si>
  <si>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</si>
  <si>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</si>
  <si>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</si>
  <si>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</si>
  <si>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</si>
  <si>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</si>
  <si>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</si>
  <si>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</si>
  <si>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</si>
  <si>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</si>
  <si>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</si>
  <si>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</si>
  <si>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</si>
  <si>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</si>
  <si>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</si>
  <si>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</si>
  <si>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</si>
  <si>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</si>
  <si>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</si>
  <si>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</si>
  <si>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</si>
  <si>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</si>
  <si>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</si>
  <si>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</si>
  <si>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</si>
  <si>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</si>
  <si>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</si>
  <si>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</si>
  <si>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</si>
  <si>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</si>
  <si>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</si>
  <si>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</si>
  <si>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</si>
  <si>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</si>
  <si>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</si>
  <si>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</si>
  <si>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</si>
  <si>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</si>
  <si>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</si>
  <si>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</si>
  <si>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</si>
  <si>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</si>
  <si>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</si>
  <si>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</si>
  <si>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</si>
  <si>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</si>
  <si>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</si>
  <si>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</si>
  <si>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</si>
  <si>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</si>
  <si>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</si>
  <si>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</si>
  <si>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</si>
  <si>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</si>
  <si>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</si>
  <si>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</si>
  <si>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</si>
  <si>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</si>
  <si>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</si>
  <si>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</si>
  <si>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</si>
  <si>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</si>
  <si>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</si>
  <si>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</si>
  <si>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</si>
  <si>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</si>
  <si>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</si>
  <si>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</si>
  <si>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</si>
  <si>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</si>
  <si>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</si>
  <si>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</si>
  <si>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</si>
  <si>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</si>
  <si>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</si>
  <si>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</si>
  <si>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</si>
  <si>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</si>
  <si>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</si>
  <si>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</si>
  <si>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</si>
  <si>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</si>
  <si>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</si>
  <si>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</si>
  <si>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</si>
  <si>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</si>
  <si>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</si>
  <si>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</si>
  <si>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</si>
  <si>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</si>
  <si>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</si>
  <si>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</si>
  <si>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</si>
  <si>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</si>
  <si>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</si>
  <si>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</si>
  <si>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</si>
  <si>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</si>
  <si>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</si>
  <si>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</si>
  <si>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</si>
  <si>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</si>
  <si>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</si>
  <si>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</si>
  <si>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</si>
  <si>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</si>
  <si>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</si>
  <si>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</si>
  <si>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</si>
  <si>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</si>
  <si>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</si>
  <si>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</si>
  <si>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</si>
  <si>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</si>
  <si>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</si>
  <si>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</si>
  <si>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</si>
  <si>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</si>
  <si>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</si>
  <si>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</si>
  <si>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</si>
  <si>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</si>
  <si>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</si>
  <si>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</si>
  <si>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</si>
  <si>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</si>
  <si>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</si>
  <si>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</si>
  <si>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</si>
  <si>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</si>
  <si>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</si>
  <si>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</si>
  <si>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</si>
  <si>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</si>
  <si>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</si>
  <si>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</si>
  <si>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</si>
  <si>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</si>
  <si>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</si>
  <si>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</si>
  <si>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</si>
  <si>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</si>
  <si>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</si>
  <si>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</si>
  <si>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</si>
  <si>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</si>
  <si>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</si>
  <si>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</si>
  <si>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</si>
  <si>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</si>
  <si>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</si>
  <si>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</si>
  <si>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</si>
  <si>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</si>
  <si>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</si>
  <si>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</si>
  <si>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</si>
  <si>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</si>
  <si>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</si>
  <si>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</si>
  <si>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</si>
  <si>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</si>
  <si>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</si>
  <si>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</si>
  <si>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</si>
  <si>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</si>
  <si>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</si>
  <si>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</si>
  <si>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</si>
  <si>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</si>
  <si>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</si>
  <si>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</si>
  <si>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</si>
  <si>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</si>
  <si>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</si>
  <si>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</si>
  <si>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</si>
  <si>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</si>
  <si>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</si>
  <si>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</si>
  <si>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</si>
  <si>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</si>
  <si>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</si>
  <si>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</si>
  <si>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</si>
  <si>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</si>
  <si>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</si>
  <si>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</si>
  <si>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</si>
  <si>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</si>
  <si>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</si>
  <si>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</si>
  <si>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</si>
  <si>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</si>
  <si>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</si>
  <si>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</si>
  <si>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</si>
  <si>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</si>
  <si>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</si>
  <si>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</si>
  <si>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</si>
  <si>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</si>
  <si>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</si>
  <si>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</si>
  <si>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</si>
  <si>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</si>
  <si>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</si>
  <si>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</si>
  <si>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</si>
  <si>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</si>
  <si>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</si>
  <si>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</si>
  <si>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</si>
  <si>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</si>
  <si>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</si>
  <si>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</si>
  <si>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</si>
  <si>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</si>
  <si>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</si>
  <si>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</si>
  <si>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</si>
  <si>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</si>
  <si>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</si>
  <si>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</si>
  <si>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</si>
  <si>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</si>
  <si>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</si>
  <si>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</si>
  <si>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</si>
  <si>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</si>
  <si>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</si>
  <si>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</si>
  <si>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</si>
  <si>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</si>
  <si>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</si>
  <si>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</si>
  <si>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</si>
  <si>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</si>
  <si>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</si>
  <si>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</si>
  <si>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</si>
  <si>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</si>
  <si>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</si>
  <si>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</si>
  <si>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</si>
  <si>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</si>
  <si>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</si>
  <si>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</si>
  <si>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</si>
  <si>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</si>
  <si>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</si>
  <si>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</si>
  <si>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</si>
  <si>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</si>
  <si>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</si>
  <si>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</si>
  <si>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</si>
  <si>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</si>
  <si>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</si>
  <si>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</si>
  <si>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</si>
  <si>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</si>
  <si>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</si>
  <si>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</si>
  <si>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</si>
  <si>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</si>
  <si>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</si>
  <si>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</si>
  <si>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</si>
  <si>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</si>
  <si>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</si>
  <si>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</si>
  <si>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</si>
  <si>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</si>
  <si>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</si>
  <si>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</si>
  <si>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</si>
  <si>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</si>
  <si>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</si>
  <si>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</si>
  <si>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</si>
  <si>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</si>
  <si>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</si>
  <si>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</si>
  <si>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</si>
  <si>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</si>
  <si>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</si>
  <si>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</si>
  <si>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</si>
  <si>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</si>
  <si>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</si>
  <si>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</si>
  <si>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</si>
  <si>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</si>
  <si>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</si>
  <si>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</si>
  <si>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</si>
  <si>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</si>
  <si>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</si>
  <si>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</si>
  <si>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</si>
  <si>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</si>
  <si>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</si>
  <si>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</si>
  <si>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</si>
  <si>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</si>
  <si>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</si>
  <si>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</si>
  <si>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</si>
  <si>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</si>
  <si>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</si>
  <si>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</si>
  <si>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</si>
  <si>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</si>
  <si>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</si>
  <si>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</si>
  <si>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</si>
  <si>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</si>
  <si>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</si>
  <si>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</si>
  <si>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</si>
  <si>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</si>
  <si>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</si>
  <si>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</si>
  <si>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</si>
  <si>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</si>
  <si>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</si>
  <si>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</si>
  <si>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</si>
  <si>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</si>
  <si>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</si>
  <si>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</si>
  <si>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</si>
  <si>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</si>
  <si>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</si>
  <si>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</si>
  <si>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</si>
  <si>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</si>
  <si>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</si>
  <si>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</si>
  <si>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</si>
  <si>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</si>
  <si>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</si>
  <si>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</si>
  <si>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</si>
  <si>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</si>
  <si>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</si>
  <si>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</si>
  <si>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</si>
  <si>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</si>
  <si>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</si>
  <si>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</si>
  <si>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</si>
  <si>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</si>
  <si>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</si>
  <si>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</si>
  <si>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</si>
  <si>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</si>
  <si>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</si>
  <si>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</si>
  <si>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</si>
  <si>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</si>
  <si>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</si>
  <si>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</si>
  <si>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</si>
  <si>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</si>
  <si>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</si>
  <si>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</si>
  <si>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</si>
  <si>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</si>
  <si>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</si>
  <si>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</si>
  <si>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</si>
  <si>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</si>
  <si>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</si>
  <si>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</si>
  <si>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</si>
  <si>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</si>
  <si>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</si>
  <si>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</si>
  <si>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</si>
  <si>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</si>
  <si>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</si>
  <si>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</si>
  <si>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</si>
  <si>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</si>
  <si>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</si>
  <si>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</si>
  <si>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</si>
  <si>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</si>
  <si>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</si>
  <si>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</si>
  <si>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</si>
  <si>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</si>
  <si>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</si>
  <si>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</si>
  <si>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</si>
  <si>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</si>
  <si>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</si>
  <si>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</si>
  <si>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</si>
  <si>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</si>
  <si>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</si>
  <si>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</si>
  <si>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</si>
  <si>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</si>
  <si>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</si>
  <si>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</si>
  <si>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</si>
  <si>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</si>
  <si>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</si>
  <si>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</si>
  <si>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</si>
  <si>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</si>
  <si>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</si>
  <si>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</si>
  <si>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</si>
  <si>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</si>
  <si>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</si>
  <si>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</si>
  <si>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</si>
  <si>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</si>
  <si>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</si>
  <si>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</si>
  <si>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</si>
  <si>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</si>
  <si>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</si>
  <si>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</si>
  <si>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</si>
  <si>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</si>
  <si>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</si>
  <si>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</si>
  <si>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</si>
  <si>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</si>
  <si>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</si>
  <si>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</si>
  <si>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</si>
  <si>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</si>
  <si>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</si>
  <si>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</si>
  <si>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</si>
  <si>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</si>
  <si>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</si>
  <si>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</si>
  <si>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</si>
  <si>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</si>
  <si>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</si>
  <si>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</si>
  <si>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</si>
  <si>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</si>
  <si>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</si>
  <si>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</si>
  <si>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</si>
  <si>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</si>
  <si>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</si>
  <si>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</si>
  <si>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</si>
  <si>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</si>
  <si>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</si>
  <si>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</si>
  <si>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</si>
  <si>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</si>
  <si>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</si>
  <si>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</si>
  <si>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</si>
  <si>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</si>
  <si>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</si>
  <si>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</si>
  <si>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</si>
  <si>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</si>
  <si>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</si>
  <si>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</si>
  <si>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</si>
  <si>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</si>
  <si>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</si>
  <si>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</si>
  <si>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</si>
  <si>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</si>
  <si>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</si>
  <si>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</si>
  <si>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</si>
  <si>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</si>
  <si>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</si>
  <si>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</si>
  <si>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</si>
  <si>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</si>
  <si>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</si>
  <si>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</si>
  <si>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</si>
  <si>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</si>
  <si>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</si>
  <si>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</si>
  <si>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</si>
  <si>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</si>
  <si>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</si>
  <si>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</si>
  <si>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</si>
  <si>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</si>
  <si>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</si>
  <si>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</si>
  <si>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</si>
  <si>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</si>
  <si>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</si>
  <si>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</si>
  <si>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</si>
  <si>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</si>
  <si>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</si>
  <si>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</si>
  <si>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</si>
  <si>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</si>
  <si>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</si>
  <si>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</si>
  <si>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</si>
  <si>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</si>
  <si>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</si>
  <si>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</si>
  <si>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</si>
  <si>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</si>
  <si>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</si>
  <si>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</si>
  <si>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</si>
  <si>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</si>
  <si>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</si>
  <si>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</si>
  <si>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</si>
  <si>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</si>
  <si>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</si>
  <si>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</si>
  <si>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</si>
  <si>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</si>
  <si>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</si>
  <si>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</si>
  <si>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</si>
  <si>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</si>
  <si>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</si>
  <si>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</si>
  <si>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</si>
  <si>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</si>
  <si>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</si>
  <si>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</si>
  <si>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</si>
  <si>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</si>
  <si>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</si>
  <si>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</si>
  <si>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</si>
  <si>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</si>
  <si>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</si>
  <si>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</si>
  <si>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</si>
  <si>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</si>
  <si>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</si>
  <si>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</si>
  <si>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</si>
  <si>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</si>
  <si>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</si>
  <si>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</si>
  <si>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</si>
  <si>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</si>
  <si>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</si>
  <si>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</si>
  <si>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</si>
  <si>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</si>
  <si>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</si>
  <si>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</si>
  <si>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</si>
  <si>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</si>
  <si>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</si>
  <si>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</si>
  <si>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</si>
  <si>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</si>
  <si>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</si>
  <si>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</si>
  <si>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</si>
  <si>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</si>
  <si>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</si>
  <si>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</si>
  <si>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</si>
  <si>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</si>
  <si>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</si>
  <si>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</si>
  <si>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</si>
  <si>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</si>
  <si>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</si>
  <si>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</si>
  <si>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</si>
  <si>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</si>
  <si>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</si>
  <si>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</si>
  <si>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</si>
  <si>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</si>
  <si>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</si>
  <si>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</si>
  <si>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</si>
  <si>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</si>
  <si>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</si>
  <si>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</si>
  <si>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</si>
  <si>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</si>
  <si>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</si>
  <si>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</si>
  <si>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</si>
  <si>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</si>
  <si>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</si>
  <si>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</si>
  <si>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</si>
  <si>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</si>
  <si>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</si>
  <si>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</si>
  <si>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</si>
  <si>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</si>
  <si>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</si>
  <si>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</si>
  <si>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</si>
  <si>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</si>
  <si>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</si>
  <si>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</si>
  <si>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</si>
  <si>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</si>
  <si>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</si>
  <si>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</si>
  <si>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</si>
  <si>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</si>
  <si>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</si>
  <si>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</si>
  <si>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</si>
  <si>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</si>
  <si>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</si>
  <si>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</si>
  <si>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</si>
  <si>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</si>
  <si>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</si>
  <si>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</si>
  <si>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</si>
  <si>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</si>
  <si>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</si>
  <si>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</si>
  <si>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</si>
  <si>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</si>
  <si>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</si>
  <si>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</si>
  <si>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</si>
  <si>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</si>
  <si>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</si>
  <si>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</si>
  <si>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</si>
  <si>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</si>
  <si>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</si>
  <si>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</si>
  <si>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</si>
  <si>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</si>
  <si>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</si>
  <si>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</si>
  <si>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</si>
  <si>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</si>
  <si>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</si>
  <si>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</si>
  <si>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</si>
  <si>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</si>
  <si>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</si>
  <si>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</si>
  <si>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</si>
  <si>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</si>
  <si>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</si>
  <si>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</si>
  <si>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</si>
  <si>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</si>
  <si>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</si>
  <si>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</si>
  <si>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</si>
  <si>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</si>
  <si>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</si>
  <si>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</si>
  <si>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</si>
  <si>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</si>
  <si>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</si>
  <si>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</si>
  <si>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</si>
  <si>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</si>
  <si>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</si>
  <si>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</si>
  <si>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</si>
  <si>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</si>
  <si>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</si>
  <si>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</si>
  <si>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</si>
  <si>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</si>
  <si>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</si>
  <si>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</si>
  <si>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</si>
  <si>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</si>
  <si>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</si>
  <si>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</si>
  <si>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</si>
  <si>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</si>
  <si>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</si>
  <si>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</si>
  <si>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</si>
  <si>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</si>
  <si>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</si>
  <si>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</si>
  <si>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</si>
  <si>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</si>
  <si>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</si>
  <si>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</si>
  <si>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</si>
  <si>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</si>
  <si>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</si>
  <si>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</si>
  <si>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</si>
  <si>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</si>
  <si>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</si>
  <si>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</si>
  <si>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</si>
  <si>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</si>
  <si>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</si>
  <si>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</si>
  <si>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</si>
  <si>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</si>
  <si>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</si>
  <si>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</si>
  <si>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</si>
  <si>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</si>
  <si>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</si>
  <si>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</si>
  <si>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</si>
  <si>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</si>
  <si>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</si>
  <si>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</si>
  <si>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</si>
  <si>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</si>
  <si>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</si>
  <si>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</si>
  <si>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</si>
  <si>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</si>
  <si>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</si>
  <si>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</si>
  <si>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</si>
  <si>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</si>
  <si>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</si>
  <si>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</si>
  <si>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</si>
  <si>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</si>
  <si>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</si>
  <si>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</si>
  <si>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</si>
  <si>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</si>
  <si>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</si>
  <si>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</si>
  <si>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</si>
  <si>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</si>
  <si>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</si>
  <si>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</si>
  <si>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</si>
  <si>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</si>
  <si>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</si>
  <si>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</si>
  <si>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</si>
  <si>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</si>
  <si>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</si>
  <si>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</si>
  <si>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</si>
  <si>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</si>
  <si>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</si>
  <si>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</si>
  <si>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</si>
  <si>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</si>
  <si>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</si>
  <si>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</si>
  <si>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</si>
  <si>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</si>
  <si>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</si>
  <si>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</si>
  <si>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</si>
  <si>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</si>
  <si>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</si>
  <si>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</si>
  <si>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</si>
  <si>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</si>
  <si>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</si>
  <si>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</si>
  <si>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</si>
  <si>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</si>
  <si>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</si>
  <si>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</si>
  <si>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</si>
  <si>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</si>
  <si>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</si>
  <si>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</si>
  <si>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</si>
  <si>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</si>
  <si>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</si>
  <si>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</si>
  <si>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</si>
  <si>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</si>
  <si>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</si>
  <si>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</si>
  <si>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</si>
  <si>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</si>
  <si>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</si>
  <si>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</si>
  <si>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</si>
  <si>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</si>
  <si>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</si>
  <si>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</si>
  <si>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</si>
  <si>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</si>
  <si>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</si>
  <si>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</si>
  <si>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</si>
  <si>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</si>
  <si>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</si>
  <si>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</si>
  <si>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</si>
  <si>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</si>
  <si>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</si>
  <si>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</si>
  <si>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</si>
  <si>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</si>
  <si>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</si>
  <si>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</si>
  <si>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</si>
  <si>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</si>
  <si>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</si>
  <si>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</si>
  <si>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</si>
  <si>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</si>
  <si>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</si>
  <si>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</si>
  <si>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</si>
  <si>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</si>
  <si>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</si>
  <si>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</si>
  <si>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</si>
  <si>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</si>
  <si>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</si>
  <si>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</si>
  <si>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</si>
  <si>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</si>
  <si>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</si>
  <si>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</si>
  <si>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</si>
  <si>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</si>
  <si>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</si>
  <si>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</si>
  <si>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</si>
  <si>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</si>
  <si>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</si>
  <si>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</si>
  <si>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</si>
  <si>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</si>
  <si>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</si>
  <si>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</si>
  <si>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</si>
  <si>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</si>
  <si>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</si>
  <si>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</si>
  <si>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</si>
  <si>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</si>
  <si>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</si>
  <si>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</si>
  <si>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</si>
  <si>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</si>
  <si>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</si>
  <si>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</si>
  <si>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</si>
  <si>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</si>
  <si>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</si>
  <si>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</si>
  <si>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</si>
  <si>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</si>
  <si>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</si>
  <si>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</si>
  <si>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</si>
  <si>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</si>
  <si>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</si>
  <si>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</si>
  <si>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</si>
  <si>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</si>
  <si>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</si>
  <si>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</si>
  <si>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</si>
  <si>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</si>
  <si>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</si>
  <si>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</si>
  <si>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</si>
  <si>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</si>
  <si>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</si>
  <si>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</si>
  <si>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</si>
  <si>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</si>
  <si>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</si>
  <si>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</si>
  <si>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</si>
  <si>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</si>
  <si>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</si>
  <si>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</si>
  <si>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</si>
  <si>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</si>
  <si>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</si>
  <si>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</si>
  <si>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</si>
  <si>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</si>
  <si>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</si>
  <si>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</si>
  <si>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</si>
  <si>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</si>
  <si>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</si>
  <si>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</si>
  <si>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</si>
  <si>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</si>
  <si>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</si>
  <si>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</si>
  <si>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</si>
  <si>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</si>
  <si>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</si>
  <si>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</si>
  <si>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</si>
  <si>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</si>
  <si>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</si>
  <si>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</si>
  <si>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</si>
  <si>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</si>
  <si>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</si>
  <si>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</si>
  <si>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</si>
  <si>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</si>
  <si>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</si>
  <si>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</si>
  <si>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</si>
  <si>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</si>
  <si>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</si>
  <si>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</si>
  <si>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</si>
  <si>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</si>
  <si>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</si>
  <si>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</si>
  <si>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</si>
  <si>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</si>
  <si>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</si>
  <si>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</si>
  <si>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</si>
  <si>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</si>
  <si>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</si>
  <si>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</si>
  <si>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</si>
  <si>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</si>
  <si>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</si>
  <si>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</si>
  <si>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</si>
  <si>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</si>
  <si>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</si>
  <si>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</si>
  <si>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</si>
  <si>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</si>
  <si>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</si>
  <si>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</si>
  <si>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</si>
  <si>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</si>
  <si>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</si>
  <si>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</si>
  <si>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</si>
  <si>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</si>
  <si>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</si>
  <si>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</si>
  <si>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</si>
  <si>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</si>
  <si>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</si>
  <si>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</si>
  <si>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</si>
  <si>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</si>
  <si>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</si>
  <si>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</si>
  <si>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</si>
  <si>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</si>
  <si>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</si>
  <si>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</si>
  <si>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</si>
  <si>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</si>
  <si>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</si>
  <si>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</si>
  <si>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</si>
  <si>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</si>
  <si>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</si>
  <si>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</si>
  <si>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</si>
  <si>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</si>
  <si>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</si>
  <si>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</si>
  <si>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</si>
  <si>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</si>
  <si>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</si>
  <si>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</si>
  <si>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</si>
  <si>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</si>
  <si>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</si>
  <si>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</si>
  <si>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</si>
  <si>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</si>
  <si>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</si>
  <si>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</si>
  <si>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</si>
  <si>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</si>
  <si>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</si>
  <si>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</si>
  <si>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</si>
  <si>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</si>
  <si>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</si>
  <si>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</si>
  <si>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</si>
  <si>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</si>
  <si>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</si>
  <si>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</si>
  <si>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</si>
  <si>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</si>
  <si>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</si>
  <si>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</si>
  <si>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</si>
  <si>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</si>
  <si>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</si>
  <si>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</si>
  <si>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</si>
  <si>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</si>
  <si>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</si>
  <si>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</si>
  <si>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</si>
  <si>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</si>
  <si>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</si>
  <si>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</si>
  <si>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</si>
  <si>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</si>
  <si>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</si>
  <si>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</si>
  <si>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</si>
  <si>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</si>
  <si>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</si>
  <si>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</si>
  <si>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</si>
  <si>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</si>
  <si>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</si>
  <si>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</si>
  <si>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</si>
  <si>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</si>
  <si>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</si>
  <si>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</si>
  <si>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</si>
  <si>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</si>
  <si>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</si>
  <si>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</si>
  <si>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</si>
  <si>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</si>
  <si>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</si>
  <si>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</si>
  <si>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</si>
  <si>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</si>
  <si>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</si>
  <si>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</si>
  <si>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</si>
  <si>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</si>
  <si>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</si>
  <si>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</si>
  <si>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</si>
  <si>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</si>
  <si>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</si>
  <si>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</si>
  <si>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</si>
  <si>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</si>
  <si>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</si>
  <si>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</si>
  <si>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</si>
  <si>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</si>
  <si>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</si>
  <si>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</si>
  <si>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</si>
  <si>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</si>
  <si>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</si>
  <si>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</si>
  <si>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</si>
  <si>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</si>
  <si>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</si>
  <si>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</si>
  <si>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</si>
  <si>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</si>
  <si>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</si>
  <si>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</si>
  <si>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</si>
  <si>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</si>
  <si>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</si>
  <si>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</si>
  <si>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</si>
  <si>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</si>
  <si>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</si>
  <si>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</si>
  <si>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</si>
  <si>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</si>
  <si>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</si>
  <si>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</si>
  <si>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</si>
  <si>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</si>
  <si>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</si>
  <si>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</si>
  <si>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</si>
  <si>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</si>
  <si>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</si>
  <si>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</si>
  <si>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</si>
  <si>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</si>
  <si>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</si>
  <si>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</si>
  <si>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</si>
  <si>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</si>
  <si>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</si>
  <si>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</si>
  <si>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</si>
  <si>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</si>
  <si>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</si>
  <si>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</si>
  <si>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</si>
  <si>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</si>
  <si>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</si>
  <si>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</si>
  <si>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</si>
  <si>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</si>
  <si>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</si>
  <si>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</si>
  <si>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</si>
  <si>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</si>
  <si>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</si>
  <si>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</si>
  <si>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</si>
  <si>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</si>
  <si>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</si>
  <si>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</si>
  <si>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</si>
  <si>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</si>
  <si>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</si>
  <si>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</si>
  <si>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</si>
  <si>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</si>
  <si>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</si>
  <si>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</si>
  <si>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</si>
  <si>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</si>
  <si>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</si>
  <si>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</si>
  <si>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</si>
  <si>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</si>
  <si>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</si>
  <si>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</si>
  <si>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</si>
  <si>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</si>
  <si>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</si>
  <si>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</si>
  <si>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</si>
  <si>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</si>
  <si>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</si>
  <si>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</si>
  <si>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</si>
  <si>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</si>
  <si>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</si>
  <si>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</si>
  <si>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</si>
  <si>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</si>
  <si>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</si>
  <si>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</si>
  <si>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</si>
  <si>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</si>
  <si>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</si>
  <si>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</si>
  <si>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</si>
  <si>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</si>
  <si>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</si>
  <si>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</si>
  <si>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</si>
  <si>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</si>
  <si>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</si>
  <si>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</si>
  <si>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</si>
  <si>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</si>
  <si>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</si>
  <si>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</si>
  <si>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</si>
  <si>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</si>
  <si>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</si>
  <si>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</si>
  <si>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</si>
  <si>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</si>
  <si>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</si>
  <si>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</si>
  <si>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</si>
  <si>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</si>
  <si>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</si>
  <si>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</si>
  <si>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</si>
  <si>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</si>
  <si>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</si>
  <si>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</si>
  <si>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</si>
  <si>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</si>
  <si>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</si>
  <si>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</si>
  <si>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</si>
  <si>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</si>
  <si>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</si>
  <si>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</si>
  <si>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</si>
  <si>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</si>
  <si>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</si>
  <si>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</si>
  <si>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</si>
  <si>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</si>
  <si>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</si>
  <si>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</si>
  <si>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</si>
  <si>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</si>
  <si>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</si>
  <si>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</si>
  <si>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</si>
  <si>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</si>
  <si>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</si>
  <si>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</si>
  <si>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</si>
  <si>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</si>
  <si>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</si>
  <si>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</si>
  <si>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</si>
  <si>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</si>
  <si>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</si>
  <si>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</si>
  <si>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</si>
  <si>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</si>
  <si>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</si>
  <si>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</si>
  <si>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</si>
  <si>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</si>
  <si>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</si>
  <si>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</si>
  <si>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</si>
  <si>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</si>
  <si>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</si>
  <si>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</si>
  <si>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</si>
  <si>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</si>
  <si>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</si>
  <si>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</si>
  <si>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</si>
  <si>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</si>
  <si>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</si>
  <si>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</si>
  <si>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</si>
  <si>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</si>
  <si>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</si>
  <si>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</si>
  <si>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</si>
  <si>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</si>
  <si>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</si>
  <si>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</si>
  <si>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</si>
  <si>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</si>
  <si>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</si>
  <si>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</si>
  <si>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</si>
  <si>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</si>
  <si>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</si>
  <si>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</si>
  <si>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</si>
  <si>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</si>
  <si>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</si>
  <si>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</si>
  <si>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</si>
  <si>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</si>
  <si>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</si>
  <si>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</si>
  <si>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</si>
  <si>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</si>
  <si>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</si>
  <si>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</si>
  <si>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</si>
  <si>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</si>
  <si>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</si>
  <si>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</si>
  <si>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</si>
  <si>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</si>
  <si>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</si>
  <si>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</si>
  <si>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</si>
  <si>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</si>
  <si>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</si>
  <si>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</si>
  <si>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</si>
  <si>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</si>
  <si>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</si>
  <si>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</si>
  <si>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</si>
  <si>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</si>
  <si>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</si>
  <si>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</si>
  <si>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</si>
  <si>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</si>
  <si>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</si>
  <si>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</si>
  <si>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</si>
  <si>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</si>
  <si>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</si>
  <si>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</si>
  <si>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</si>
  <si>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</si>
  <si>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</si>
  <si>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</si>
  <si>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</si>
  <si>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</si>
  <si>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</si>
  <si>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</si>
  <si>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</si>
  <si>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</si>
  <si>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</si>
  <si>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</si>
  <si>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</si>
  <si>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</si>
  <si>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</si>
  <si>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</si>
  <si>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</si>
  <si>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</si>
  <si>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</si>
  <si>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</si>
  <si>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</si>
  <si>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</si>
  <si>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</si>
  <si>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</si>
  <si>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</si>
  <si>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</si>
  <si>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</si>
  <si>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</si>
  <si>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</si>
  <si>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</si>
  <si>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</si>
  <si>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</si>
  <si>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</si>
  <si>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</si>
  <si>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</si>
  <si>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</si>
  <si>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</si>
  <si>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</si>
  <si>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</si>
  <si>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</si>
  <si>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</si>
  <si>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</si>
  <si>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</si>
  <si>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</si>
  <si>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</si>
  <si>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</si>
  <si>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</si>
  <si>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</si>
  <si>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</si>
  <si>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</si>
  <si>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</si>
  <si>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</si>
  <si>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</si>
  <si>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</si>
  <si>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</si>
  <si>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</si>
  <si>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</si>
  <si>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</si>
  <si>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</si>
  <si>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</si>
  <si>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</si>
  <si>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</si>
  <si>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</si>
  <si>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</si>
  <si>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</si>
  <si>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</si>
  <si>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</si>
  <si>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</si>
  <si>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</si>
  <si>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</si>
  <si>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</si>
  <si>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</si>
  <si>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</si>
  <si>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</si>
  <si>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</si>
  <si>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</si>
  <si>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</si>
  <si>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</si>
  <si>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</si>
  <si>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</si>
  <si>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</si>
  <si>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</si>
  <si>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</si>
  <si>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</si>
  <si>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</si>
  <si>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</si>
  <si>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</si>
  <si>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</si>
  <si>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</si>
  <si>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</si>
  <si>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</si>
  <si>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</si>
  <si>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</si>
  <si>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</si>
  <si>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</si>
  <si>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</si>
  <si>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</si>
  <si>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</si>
  <si>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</si>
  <si>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</si>
  <si>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</si>
  <si>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</si>
  <si>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</si>
  <si>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</si>
  <si>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</si>
  <si>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</si>
  <si>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</si>
  <si>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</si>
  <si>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</si>
  <si>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</si>
  <si>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</si>
  <si>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</si>
  <si>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</si>
  <si>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</si>
  <si>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</si>
  <si>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</si>
  <si>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</si>
  <si>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</si>
  <si>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</si>
  <si>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</si>
  <si>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</si>
  <si>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</si>
  <si>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</si>
  <si>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</si>
  <si>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</si>
  <si>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</si>
  <si>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</si>
  <si>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</si>
  <si>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</si>
  <si>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</si>
  <si>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</si>
  <si>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</si>
  <si>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</si>
  <si>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</si>
  <si>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</si>
  <si>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</si>
  <si>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</si>
  <si>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</si>
  <si>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</si>
  <si>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</si>
  <si>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</si>
  <si>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</si>
  <si>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</si>
  <si>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</si>
  <si>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</si>
  <si>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</si>
  <si>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</si>
  <si>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</si>
  <si>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</si>
  <si>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</si>
  <si>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</si>
  <si>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</si>
  <si>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</si>
  <si>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</si>
  <si>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</si>
  <si>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</si>
  <si>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</si>
  <si>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</si>
  <si>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</si>
  <si>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</si>
  <si>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</si>
  <si>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</si>
  <si>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</si>
  <si>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</si>
  <si>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</si>
  <si>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</si>
  <si>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</si>
  <si>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</si>
  <si>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</si>
  <si>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</si>
  <si>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</si>
  <si>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</si>
  <si>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</si>
  <si>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</si>
  <si>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</si>
  <si>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</si>
  <si>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</si>
  <si>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</si>
  <si>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</si>
  <si>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</si>
  <si>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</si>
  <si>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</si>
  <si>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</si>
  <si>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</si>
  <si>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</si>
  <si>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</si>
  <si>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</si>
  <si>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</si>
  <si>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</si>
  <si>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</si>
  <si>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</si>
  <si>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</si>
  <si>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</si>
  <si>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</si>
  <si>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</si>
  <si>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</si>
  <si>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</si>
  <si>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</si>
  <si>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</si>
  <si>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</si>
  <si>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</si>
  <si>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</si>
  <si>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</si>
  <si>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</si>
  <si>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</si>
  <si>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</si>
  <si>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</si>
  <si>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</si>
  <si>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</si>
  <si>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</si>
  <si>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</si>
  <si>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</si>
  <si>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</si>
  <si>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</si>
  <si>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</si>
  <si>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</si>
  <si>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</si>
  <si>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</si>
  <si>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</si>
  <si>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</si>
  <si>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</si>
  <si>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</si>
  <si>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</si>
  <si>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</si>
  <si>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</si>
  <si>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</si>
  <si>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</si>
  <si>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</si>
  <si>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</si>
  <si>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</si>
  <si>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</si>
  <si>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</si>
  <si>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</si>
  <si>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</si>
  <si>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</si>
  <si>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</si>
  <si>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</si>
  <si>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</si>
  <si>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</si>
  <si>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</si>
  <si>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</si>
  <si>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</si>
  <si>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</si>
  <si>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</si>
  <si>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</si>
  <si>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</si>
  <si>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</si>
  <si>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</si>
  <si>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</si>
  <si>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</si>
  <si>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</si>
  <si>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</si>
  <si>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</si>
  <si>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</si>
  <si>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</si>
  <si>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</si>
  <si>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</si>
  <si>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</si>
  <si>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</si>
  <si>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</si>
  <si>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</si>
  <si>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</si>
  <si>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</si>
  <si>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</si>
  <si>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</si>
  <si>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</si>
  <si>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</si>
  <si>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</si>
  <si>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</si>
  <si>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</si>
  <si>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</si>
  <si>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</si>
  <si>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</si>
  <si>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</si>
  <si>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</si>
  <si>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</si>
  <si>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</si>
  <si>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</si>
  <si>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</si>
  <si>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</si>
  <si>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</si>
  <si>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</si>
  <si>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</si>
  <si>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</si>
  <si>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</si>
  <si>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</si>
  <si>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</si>
  <si>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</si>
  <si>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</si>
  <si>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</si>
  <si>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</si>
  <si>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</si>
  <si>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</si>
  <si>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</si>
  <si>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</si>
  <si>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</si>
  <si>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</si>
  <si>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</si>
  <si>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</si>
  <si>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</si>
  <si>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</si>
  <si>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</si>
  <si>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</si>
  <si>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</si>
  <si>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</si>
  <si>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</si>
  <si>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</si>
  <si>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</si>
  <si>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</si>
  <si>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</si>
  <si>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</si>
  <si>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</si>
  <si>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</si>
  <si>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</si>
  <si>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</si>
  <si>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</si>
  <si>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</si>
  <si>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</si>
  <si>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</si>
  <si>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</si>
  <si>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</si>
  <si>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</si>
  <si>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</si>
  <si>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</si>
  <si>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</si>
  <si>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</si>
  <si>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</si>
  <si>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</si>
  <si>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</si>
  <si>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</si>
  <si>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</si>
  <si>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</si>
  <si>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</si>
  <si>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</si>
  <si>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</si>
  <si>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</si>
  <si>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</si>
  <si>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</si>
  <si>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</si>
  <si>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</si>
  <si>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</si>
  <si>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</si>
  <si>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</si>
  <si>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</si>
  <si>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</si>
  <si>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</si>
  <si>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</si>
  <si>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</si>
  <si>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</si>
  <si>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</si>
  <si>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</si>
  <si>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</si>
  <si>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</si>
  <si>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</si>
  <si>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</si>
  <si>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</si>
  <si>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</si>
  <si>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</si>
  <si>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</si>
  <si>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</si>
  <si>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</si>
  <si>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</si>
  <si>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</si>
  <si>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</si>
  <si>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</si>
  <si>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</si>
  <si>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</si>
  <si>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</si>
  <si>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</si>
  <si>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</si>
  <si>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</si>
  <si>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</si>
  <si>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</si>
  <si>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</si>
  <si>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</si>
  <si>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</si>
  <si>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</si>
  <si>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</si>
  <si>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</si>
  <si>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</si>
  <si>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</si>
  <si>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</si>
  <si>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</si>
  <si>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</si>
  <si>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</si>
  <si>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</si>
  <si>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</si>
  <si>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</si>
  <si>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</si>
  <si>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</si>
  <si>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</si>
  <si>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</si>
  <si>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</si>
  <si>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</si>
  <si>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</si>
  <si>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</si>
  <si>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</si>
  <si>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</si>
  <si>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</si>
  <si>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</si>
  <si>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</si>
  <si>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</si>
  <si>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</si>
  <si>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</si>
  <si>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</si>
  <si>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</si>
  <si>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</si>
  <si>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</si>
  <si>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</si>
  <si>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</si>
  <si>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</si>
  <si>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</si>
  <si>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</si>
  <si>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</si>
  <si>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</si>
  <si>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</si>
  <si>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</si>
  <si>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</si>
  <si>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</si>
  <si>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</si>
  <si>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</si>
  <si>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</si>
  <si>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</si>
  <si>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</si>
  <si>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</si>
  <si>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</si>
  <si>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</si>
  <si>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</si>
  <si>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</si>
  <si>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</si>
  <si>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</si>
  <si>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</si>
  <si>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</si>
  <si>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</si>
  <si>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</si>
  <si>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</si>
  <si>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</si>
  <si>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</si>
  <si>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</si>
  <si>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</si>
  <si>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</si>
  <si>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</si>
  <si>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</si>
  <si>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</si>
  <si>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</si>
  <si>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</si>
  <si>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</si>
  <si>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</si>
  <si>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</si>
  <si>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</si>
  <si>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</si>
  <si>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</si>
  <si>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</si>
  <si>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</si>
  <si>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</si>
  <si>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</si>
  <si>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</si>
  <si>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</si>
  <si>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</si>
  <si>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</si>
  <si>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</si>
  <si>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</si>
  <si>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</si>
  <si>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</si>
  <si>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</si>
  <si>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</si>
  <si>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</si>
  <si>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</si>
  <si>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</si>
  <si>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</si>
  <si>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</si>
  <si>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</si>
  <si>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</si>
  <si>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</si>
  <si>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</si>
  <si>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</si>
  <si>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</si>
  <si>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</si>
  <si>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</si>
  <si>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</si>
  <si>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</si>
  <si>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</si>
  <si>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</si>
  <si>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</si>
  <si>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</si>
  <si>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</si>
  <si>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</si>
  <si>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</si>
  <si>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</si>
  <si>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</si>
  <si>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</si>
  <si>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</si>
  <si>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</si>
  <si>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</si>
  <si>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</si>
  <si>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</si>
  <si>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</si>
  <si>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</si>
  <si>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</si>
  <si>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</si>
  <si>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</si>
  <si>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</si>
  <si>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</si>
  <si>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</si>
  <si>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</si>
  <si>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</si>
  <si>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</si>
  <si>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</si>
  <si>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</si>
  <si>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</si>
  <si>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</si>
  <si>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</si>
  <si>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</si>
  <si>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</si>
  <si>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</si>
  <si>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</si>
  <si>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</si>
  <si>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</si>
  <si>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</si>
  <si>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</si>
  <si>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</si>
  <si>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</si>
  <si>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</si>
  <si>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</si>
  <si>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</si>
  <si>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</si>
  <si>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</si>
  <si>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</si>
  <si>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</si>
  <si>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</si>
  <si>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</si>
  <si>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</si>
  <si>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</si>
  <si>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</si>
  <si>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</si>
  <si>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</si>
  <si>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</si>
  <si>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</si>
  <si>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</si>
  <si>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</si>
  <si>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</si>
  <si>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</si>
  <si>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</si>
  <si>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</si>
  <si>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</si>
  <si>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</si>
  <si>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</si>
  <si>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</si>
  <si>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</si>
  <si>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</si>
  <si>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</si>
  <si>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</si>
  <si>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</si>
  <si>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</si>
  <si>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</si>
  <si>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</si>
  <si>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</si>
  <si>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</si>
  <si>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</si>
  <si>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</si>
  <si>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</si>
  <si>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</si>
  <si>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</si>
  <si>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</si>
  <si>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</si>
  <si>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</si>
  <si>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</si>
  <si>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</si>
  <si>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</si>
  <si>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</si>
  <si>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</si>
  <si>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</si>
  <si>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</si>
  <si>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</si>
  <si>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</si>
  <si>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</si>
  <si>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</si>
  <si>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</si>
  <si>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</si>
  <si>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</si>
  <si>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</si>
  <si>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</si>
  <si>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</si>
  <si>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</si>
  <si>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</si>
  <si>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</si>
  <si>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</si>
  <si>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</si>
  <si>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</si>
  <si>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</si>
  <si>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</si>
  <si>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</si>
  <si>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</si>
  <si>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</si>
  <si>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</si>
  <si>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</si>
  <si>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</si>
  <si>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</si>
  <si>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</si>
  <si>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</si>
  <si>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</si>
  <si>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</si>
  <si>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</si>
  <si>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</si>
  <si>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</si>
  <si>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</si>
  <si>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</si>
  <si>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</si>
  <si>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</si>
  <si>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</si>
  <si>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</si>
  <si>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</si>
  <si>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</si>
  <si>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</si>
  <si>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</si>
  <si>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</si>
  <si>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</si>
  <si>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</si>
  <si>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</si>
  <si>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</si>
  <si>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</si>
  <si>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</si>
  <si>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</si>
  <si>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</si>
  <si>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</si>
  <si>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</si>
  <si>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</si>
  <si>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</si>
  <si>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</si>
  <si>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</si>
  <si>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</si>
  <si>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</si>
  <si>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</si>
  <si>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</si>
  <si>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</si>
  <si>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</si>
  <si>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</si>
  <si>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</si>
  <si>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</si>
  <si>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</si>
  <si>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</si>
  <si>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</si>
  <si>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</si>
  <si>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</si>
  <si>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</si>
  <si>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</si>
  <si>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</si>
  <si>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</si>
  <si>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</si>
  <si>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</si>
  <si>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</si>
  <si>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</si>
  <si>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</si>
  <si>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</si>
  <si>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</si>
  <si>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</si>
  <si>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</si>
  <si>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</si>
  <si>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</si>
  <si>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</si>
  <si>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</si>
  <si>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</si>
  <si>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</si>
  <si>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</si>
  <si>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</si>
  <si>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</si>
  <si>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</si>
  <si>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</si>
  <si>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</si>
  <si>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</si>
  <si>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</si>
  <si>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</si>
  <si>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</si>
  <si>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</si>
  <si>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</si>
  <si>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</si>
  <si>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</si>
  <si>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</si>
  <si>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</si>
  <si>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</si>
  <si>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</si>
  <si>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</si>
  <si>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</si>
  <si>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</si>
  <si>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</si>
  <si>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</si>
  <si>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</si>
  <si>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</si>
  <si>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</si>
  <si>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</si>
  <si>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</si>
  <si>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</si>
  <si>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</si>
  <si>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</si>
  <si>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</si>
  <si>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</si>
  <si>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</si>
  <si>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</si>
  <si>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</si>
  <si>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</si>
  <si>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</si>
  <si>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</si>
  <si>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</si>
  <si>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</si>
  <si>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</si>
  <si>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</si>
  <si>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</si>
  <si>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</si>
  <si>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</si>
  <si>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</si>
  <si>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</si>
  <si>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</si>
  <si>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</si>
  <si>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</si>
  <si>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</si>
  <si>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</si>
  <si>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</si>
  <si>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</si>
  <si>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</si>
  <si>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</si>
  <si>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</si>
  <si>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</si>
  <si>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</si>
  <si>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</si>
  <si>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</si>
  <si>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</si>
  <si>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</si>
  <si>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</si>
  <si>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</si>
  <si>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</si>
  <si>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</si>
  <si>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</si>
  <si>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</si>
  <si>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</si>
  <si>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</si>
  <si>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</si>
  <si>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</si>
  <si>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</si>
  <si>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</si>
  <si>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</si>
  <si>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</si>
  <si>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</si>
  <si>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</si>
  <si>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</si>
  <si>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</si>
  <si>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</si>
  <si>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</si>
  <si>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</si>
  <si>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</si>
  <si>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</si>
  <si>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</si>
  <si>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</si>
  <si>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</si>
  <si>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</si>
  <si>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</si>
  <si>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</si>
  <si>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</si>
  <si>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</si>
  <si>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</si>
  <si>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</si>
  <si>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</si>
  <si>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</si>
  <si>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</si>
  <si>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</si>
  <si>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</si>
  <si>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</si>
  <si>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</si>
  <si>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</si>
  <si>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</si>
  <si>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</si>
  <si>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</si>
  <si>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</si>
  <si>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</si>
  <si>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</si>
  <si>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</si>
  <si>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</si>
  <si>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</si>
  <si>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</si>
  <si>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</si>
  <si>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</si>
  <si>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</si>
  <si>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</si>
  <si>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</si>
  <si>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</si>
  <si>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</si>
  <si>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</si>
  <si>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</si>
  <si>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</si>
  <si>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</si>
  <si>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</si>
  <si>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</si>
  <si>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</si>
  <si>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</si>
  <si>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</si>
  <si>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</si>
  <si>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</si>
  <si>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</si>
  <si>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</si>
  <si>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</si>
  <si>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</si>
  <si>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</si>
  <si>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</si>
  <si>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</si>
  <si>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</si>
  <si>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</si>
  <si>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</si>
  <si>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</si>
  <si>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</si>
  <si>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</si>
  <si>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</si>
  <si>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</si>
  <si>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</si>
  <si>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</si>
  <si>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</si>
  <si>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</si>
  <si>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</si>
  <si>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</si>
  <si>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</si>
  <si>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</si>
  <si>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</si>
  <si>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</si>
  <si>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</si>
  <si>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</si>
  <si>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</si>
  <si>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</si>
  <si>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</si>
  <si>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</si>
  <si>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</si>
  <si>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</si>
  <si>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</si>
  <si>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</si>
  <si>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</si>
  <si>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</si>
  <si>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</si>
  <si>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</si>
  <si>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</si>
  <si>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</si>
  <si>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</si>
  <si>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</si>
  <si>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</si>
  <si>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</si>
  <si>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</si>
  <si>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</si>
  <si>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</si>
  <si>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</si>
  <si>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</si>
  <si>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</si>
  <si>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</si>
  <si>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</si>
  <si>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</si>
  <si>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</si>
  <si>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</si>
  <si>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</si>
  <si>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</si>
  <si>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</si>
  <si>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</si>
  <si>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</si>
  <si>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</si>
  <si>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</si>
  <si>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</si>
  <si>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</si>
  <si>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</si>
  <si>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</si>
  <si>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</si>
  <si>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</si>
  <si>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</si>
  <si>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</si>
  <si>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</si>
  <si>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</si>
  <si>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</si>
  <si>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</si>
  <si>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</si>
  <si>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</si>
  <si>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</si>
  <si>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</si>
  <si>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</si>
  <si>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</si>
  <si>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</si>
  <si>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</si>
  <si>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</si>
  <si>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</si>
  <si>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</si>
  <si>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</si>
  <si>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</si>
  <si>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</si>
  <si>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</si>
  <si>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</si>
  <si>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</si>
  <si>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</si>
  <si>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</si>
  <si>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</si>
  <si>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</si>
  <si>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</si>
  <si>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</si>
  <si>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</si>
  <si>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</si>
  <si>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</si>
  <si>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</si>
  <si>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</si>
  <si>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</si>
  <si>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</si>
  <si>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</si>
  <si>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</si>
  <si>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</si>
  <si>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</si>
  <si>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</si>
  <si>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</si>
  <si>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</si>
  <si>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</si>
  <si>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</si>
  <si>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</si>
  <si>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</si>
  <si>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</si>
  <si>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</si>
  <si>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</si>
  <si>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</si>
  <si>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</si>
  <si>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</si>
  <si>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</si>
  <si>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</si>
  <si>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</si>
  <si>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</si>
  <si>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</si>
  <si>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</si>
  <si>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</si>
  <si>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</si>
  <si>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</si>
  <si>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</si>
  <si>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</si>
  <si>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</si>
  <si>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</si>
  <si>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</si>
  <si>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</si>
  <si>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</si>
  <si>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</si>
  <si>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</si>
  <si>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</si>
  <si>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</si>
  <si>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</si>
  <si>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</si>
  <si>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</si>
  <si>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</si>
  <si>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</si>
  <si>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</si>
  <si>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</si>
  <si>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</si>
  <si>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</si>
  <si>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</si>
  <si>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</si>
  <si>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</si>
  <si>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</si>
  <si>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</si>
  <si>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</si>
  <si>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</si>
  <si>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</si>
  <si>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</si>
  <si>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</si>
  <si>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</si>
  <si>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</si>
  <si>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</si>
  <si>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</si>
  <si>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</si>
  <si>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</si>
  <si>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</si>
  <si>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</si>
  <si>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</si>
  <si>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</si>
  <si>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</si>
  <si>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</si>
  <si>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</si>
  <si>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</si>
  <si>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</si>
  <si>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</si>
  <si>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</si>
  <si>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</si>
  <si>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</si>
  <si>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</si>
  <si>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</si>
  <si>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</si>
  <si>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</si>
  <si>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</si>
  <si>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</si>
  <si>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</si>
  <si>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</si>
  <si>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</si>
  <si>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</si>
  <si>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</si>
  <si>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</si>
  <si>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</si>
  <si>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</si>
  <si>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</si>
  <si>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</si>
  <si>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</si>
  <si>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</si>
  <si>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</si>
  <si>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</si>
  <si>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</si>
  <si>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</si>
  <si>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</si>
  <si>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</si>
  <si>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</si>
  <si>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</si>
  <si>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</si>
  <si>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</si>
  <si>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</si>
  <si>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</si>
  <si>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</si>
  <si>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</si>
  <si>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</si>
  <si>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</si>
  <si>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</si>
  <si>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</si>
  <si>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</si>
  <si>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</si>
  <si>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</si>
  <si>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</si>
  <si>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</si>
  <si>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</si>
  <si>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</si>
  <si>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</si>
  <si>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</si>
  <si>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</si>
  <si>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</si>
  <si>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</si>
  <si>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</si>
  <si>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</si>
  <si>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</si>
  <si>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</si>
  <si>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</si>
  <si>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</si>
  <si>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</si>
  <si>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</si>
  <si>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</si>
  <si>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</si>
  <si>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</si>
  <si>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</si>
  <si>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</si>
  <si>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</si>
  <si>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</si>
  <si>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</si>
  <si>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</si>
  <si>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</si>
  <si>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</si>
  <si>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</si>
  <si>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</si>
  <si>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</si>
  <si>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</si>
  <si>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</si>
  <si>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</si>
  <si>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</si>
  <si>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</si>
  <si>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</si>
  <si>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</si>
  <si>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</si>
  <si>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</si>
  <si>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</si>
  <si>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</si>
  <si>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</si>
  <si>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</si>
  <si>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</si>
  <si>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</si>
  <si>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</si>
  <si>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</si>
  <si>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</si>
  <si>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</si>
  <si>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</si>
  <si>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</si>
  <si>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</si>
  <si>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</si>
  <si>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</si>
  <si>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</si>
  <si>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</si>
  <si>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</si>
  <si>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</si>
  <si>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</si>
  <si>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</si>
  <si>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</si>
  <si>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</si>
  <si>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</si>
  <si>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</si>
  <si>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</si>
  <si>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</si>
  <si>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</si>
  <si>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</si>
  <si>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</si>
  <si>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</si>
  <si>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</si>
  <si>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</si>
  <si>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</si>
  <si>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</si>
  <si>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</si>
  <si>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</si>
  <si>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</si>
  <si>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</si>
  <si>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</si>
  <si>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</si>
  <si>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</si>
  <si>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</si>
  <si>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</si>
  <si>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</si>
  <si>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</si>
  <si>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</si>
  <si>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</si>
  <si>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</si>
  <si>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</si>
  <si>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</si>
  <si>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</si>
  <si>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</si>
  <si>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</si>
  <si>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</si>
  <si>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</si>
  <si>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</si>
  <si>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</si>
  <si>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</si>
  <si>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</si>
  <si>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</si>
  <si>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</si>
  <si>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</si>
  <si>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</si>
  <si>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</si>
  <si>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</si>
  <si>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</si>
  <si>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</si>
  <si>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</si>
  <si>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</si>
  <si>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</si>
  <si>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</si>
  <si>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</si>
  <si>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</si>
  <si>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</si>
  <si>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</si>
  <si>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</si>
  <si>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</si>
  <si>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</si>
  <si>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</si>
  <si>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</si>
  <si>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</si>
  <si>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</si>
  <si>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</si>
  <si>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</si>
  <si>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</si>
  <si>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</si>
  <si>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</si>
  <si>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</si>
  <si>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</si>
  <si>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</si>
  <si>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</si>
  <si>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</si>
  <si>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</si>
  <si>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</si>
  <si>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</si>
  <si>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</si>
  <si>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</si>
  <si>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</si>
  <si>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</si>
  <si>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</si>
  <si>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</si>
  <si>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</si>
  <si>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</si>
  <si>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</si>
  <si>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</si>
  <si>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</si>
  <si>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</si>
  <si>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</si>
  <si>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</si>
  <si>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</si>
  <si>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</si>
  <si>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</si>
  <si>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</si>
  <si>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</si>
  <si>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</si>
  <si>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</si>
  <si>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</si>
  <si>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</si>
  <si>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</si>
  <si>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</si>
  <si>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</si>
  <si>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</si>
  <si>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</si>
  <si>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</si>
  <si>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</si>
  <si>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</si>
  <si>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</si>
  <si>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</si>
  <si>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</si>
  <si>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</si>
  <si>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</si>
  <si>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</si>
  <si>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</si>
  <si>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</si>
  <si>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</si>
  <si>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</si>
  <si>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</si>
  <si>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</si>
  <si>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</si>
  <si>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</si>
  <si>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</si>
  <si>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</si>
  <si>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</si>
  <si>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</si>
  <si>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</si>
  <si>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</si>
  <si>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</si>
  <si>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</si>
  <si>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</si>
  <si>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</si>
  <si>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</si>
  <si>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</si>
  <si>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</si>
  <si>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</si>
  <si>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</si>
  <si>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</si>
  <si>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</si>
  <si>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</si>
  <si>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</si>
  <si>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</si>
  <si>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</si>
  <si>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</si>
  <si>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</si>
  <si>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</si>
  <si>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</si>
  <si>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</si>
  <si>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</si>
  <si>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</si>
  <si>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</si>
  <si>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</si>
  <si>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</si>
  <si>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</si>
  <si>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</si>
  <si>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</si>
  <si>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</si>
  <si>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</si>
  <si>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</si>
  <si>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</si>
  <si>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</si>
  <si>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</si>
  <si>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</si>
  <si>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</si>
  <si>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</si>
  <si>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</si>
  <si>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</si>
  <si>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</si>
  <si>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</si>
  <si>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</si>
  <si>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</si>
  <si>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</si>
  <si>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</si>
  <si>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</si>
  <si>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</si>
  <si>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</si>
  <si>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</si>
  <si>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</si>
  <si>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</si>
  <si>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</si>
  <si>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</si>
  <si>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</si>
  <si>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</si>
  <si>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</si>
  <si>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</si>
  <si>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</si>
  <si>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</si>
  <si>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</si>
  <si>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</si>
  <si>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</si>
  <si>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</si>
  <si>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</si>
  <si>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</si>
  <si>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</si>
  <si>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</si>
  <si>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</si>
  <si>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</si>
  <si>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</si>
  <si>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</si>
  <si>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</si>
  <si>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</si>
  <si>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</si>
  <si>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</si>
  <si>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</si>
  <si>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</si>
  <si>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</si>
  <si>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</si>
  <si>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</si>
  <si>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</si>
  <si>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</si>
  <si>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</si>
  <si>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</si>
  <si>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</si>
  <si>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</si>
  <si>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</si>
  <si>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</si>
  <si>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</si>
  <si>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</si>
  <si>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</si>
  <si>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</si>
  <si>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</si>
  <si>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</si>
  <si>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</si>
  <si>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</si>
  <si>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</si>
  <si>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</si>
  <si>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</si>
  <si>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</si>
  <si>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</si>
  <si>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</si>
  <si>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</si>
  <si>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</si>
  <si>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</si>
  <si>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</si>
  <si>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</si>
  <si>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</si>
  <si>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</si>
  <si>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</si>
  <si>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</si>
  <si>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</si>
  <si>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</si>
  <si>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</si>
  <si>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</si>
  <si>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</si>
  <si>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</si>
  <si>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</si>
  <si>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</si>
  <si>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</si>
  <si>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</si>
  <si>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</si>
  <si>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</si>
  <si>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</si>
  <si>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</si>
  <si>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</si>
  <si>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</si>
  <si>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</si>
  <si>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</si>
  <si>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</si>
  <si>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</si>
  <si>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</si>
  <si>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</si>
  <si>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</si>
  <si>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</si>
  <si>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</si>
  <si>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</si>
  <si>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</si>
  <si>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</si>
  <si>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</si>
  <si>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</si>
  <si>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</si>
  <si>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</si>
  <si>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</si>
  <si>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</si>
  <si>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</si>
  <si>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</si>
  <si>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</si>
  <si>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</si>
  <si>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</si>
  <si>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</si>
  <si>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</si>
  <si>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</si>
  <si>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</si>
  <si>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</si>
  <si>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</si>
  <si>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</si>
  <si>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</si>
  <si>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</si>
  <si>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</si>
  <si>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</si>
  <si>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</si>
  <si>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</si>
  <si>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</si>
  <si>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</si>
  <si>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</si>
  <si>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</si>
  <si>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</si>
  <si>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</si>
  <si>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</si>
  <si>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</si>
  <si>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</si>
  <si>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</si>
  <si>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</si>
  <si>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</si>
  <si>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</si>
  <si>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</si>
  <si>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</si>
  <si>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</si>
  <si>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</si>
  <si>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</si>
  <si>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</si>
  <si>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</si>
  <si>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</si>
  <si>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</si>
  <si>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</si>
  <si>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</si>
  <si>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</si>
  <si>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</si>
  <si>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</si>
  <si>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</si>
  <si>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</si>
  <si>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</si>
  <si>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</si>
  <si>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</si>
  <si>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</si>
  <si>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</si>
  <si>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</si>
  <si>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</si>
  <si>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</si>
  <si>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</si>
  <si>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</si>
  <si>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</si>
  <si>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</si>
  <si>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</si>
  <si>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</si>
  <si>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</si>
  <si>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</si>
  <si>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</si>
  <si>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</si>
  <si>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</si>
  <si>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</si>
  <si>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</si>
  <si>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</si>
  <si>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</si>
  <si>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</si>
  <si>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</si>
  <si>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</si>
  <si>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</si>
  <si>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</si>
  <si>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</si>
  <si>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</si>
  <si>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</si>
  <si>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</si>
  <si>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</si>
  <si>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</si>
  <si>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</si>
  <si>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</si>
  <si>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</si>
  <si>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</si>
  <si>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</si>
  <si>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</si>
  <si>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</si>
  <si>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</si>
  <si>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</si>
  <si>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</si>
  <si>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</si>
  <si>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</si>
  <si>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</si>
  <si>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</si>
  <si>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</si>
  <si>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</si>
  <si>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</si>
  <si>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</si>
  <si>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</si>
  <si>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</si>
  <si>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</si>
  <si>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</si>
  <si>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</si>
  <si>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</si>
  <si>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</si>
  <si>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</si>
  <si>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</si>
  <si>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</si>
  <si>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</si>
  <si>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</si>
  <si>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</si>
  <si>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</si>
  <si>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</si>
  <si>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</si>
  <si>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</si>
  <si>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</si>
  <si>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</si>
  <si>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</si>
  <si>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</si>
  <si>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</si>
  <si>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</si>
  <si>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</si>
  <si>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</si>
  <si>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</si>
  <si>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</si>
  <si>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</si>
  <si>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</si>
  <si>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</si>
  <si>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</si>
  <si>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</si>
  <si>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</si>
  <si>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</si>
  <si>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</si>
  <si>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</si>
  <si>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</si>
  <si>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</si>
  <si>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</si>
  <si>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</si>
  <si>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</si>
  <si>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</si>
  <si>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</si>
  <si>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</si>
  <si>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</si>
  <si>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</si>
  <si>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</si>
  <si>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</si>
  <si>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</si>
  <si>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</si>
  <si>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</si>
  <si>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</si>
  <si>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</si>
  <si>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</si>
  <si>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</si>
  <si>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</si>
  <si>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</si>
  <si>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</si>
  <si>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</si>
  <si>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</si>
  <si>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</si>
  <si>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</si>
  <si>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</si>
  <si>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</si>
  <si>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</si>
  <si>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</si>
  <si>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</si>
  <si>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</si>
  <si>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</si>
  <si>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</si>
  <si>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</si>
  <si>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</si>
  <si>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</si>
  <si>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</si>
  <si>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</si>
  <si>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</si>
  <si>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</si>
  <si>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</si>
  <si>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</si>
  <si>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</si>
  <si>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</si>
  <si>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</si>
  <si>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</si>
  <si>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</si>
  <si>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</si>
  <si>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</si>
  <si>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</si>
  <si>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</si>
  <si>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</si>
  <si>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</si>
  <si>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</si>
  <si>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</si>
  <si>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</si>
  <si>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</si>
  <si>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</si>
  <si>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</si>
  <si>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</si>
  <si>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</si>
  <si>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</si>
  <si>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</si>
  <si>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</si>
  <si>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</si>
  <si>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</si>
  <si>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</si>
  <si>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</si>
  <si>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</si>
  <si>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</si>
  <si>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</si>
  <si>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</si>
  <si>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</si>
  <si>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</si>
  <si>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</si>
  <si>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</si>
  <si>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</si>
  <si>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</si>
  <si>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</si>
  <si>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</si>
  <si>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</si>
  <si>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</si>
  <si>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</si>
  <si>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</si>
  <si>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</si>
  <si>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</si>
  <si>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</si>
  <si>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</si>
  <si>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</si>
  <si>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</si>
  <si>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</si>
  <si>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</si>
  <si>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</si>
  <si>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</si>
  <si>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</si>
  <si>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</si>
  <si>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</si>
  <si>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</si>
  <si>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</si>
  <si>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</si>
  <si>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</si>
  <si>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</si>
  <si>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</si>
  <si>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</si>
  <si>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</si>
  <si>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</si>
  <si>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</si>
  <si>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</si>
  <si>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</si>
  <si>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</si>
  <si>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</si>
  <si>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</si>
  <si>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</si>
  <si>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</si>
  <si>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</si>
  <si>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</si>
  <si>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</si>
  <si>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</si>
  <si>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</si>
  <si>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</si>
  <si>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</si>
  <si>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</si>
  <si>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</si>
  <si>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</si>
  <si>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</si>
  <si>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</si>
  <si>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</si>
  <si>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</si>
  <si>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</si>
  <si>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</si>
  <si>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</si>
  <si>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</si>
  <si>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</si>
  <si>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</si>
  <si>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</si>
  <si>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</si>
  <si>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</si>
  <si>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</si>
  <si>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</si>
  <si>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</si>
  <si>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</si>
  <si>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</si>
  <si>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</si>
  <si>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</si>
  <si>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</si>
  <si>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</si>
  <si>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</si>
  <si>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</si>
  <si>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</si>
  <si>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</si>
  <si>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</si>
  <si>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</si>
  <si>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</si>
  <si>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</si>
  <si>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</si>
  <si>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</si>
  <si>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</si>
  <si>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</si>
  <si>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</si>
  <si>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</si>
  <si>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</si>
  <si>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</si>
  <si>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</si>
  <si>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</si>
  <si>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</si>
  <si>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</si>
  <si>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</si>
  <si>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</si>
  <si>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</si>
  <si>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</si>
  <si>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</si>
  <si>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</si>
  <si>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</si>
  <si>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</si>
  <si>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</si>
  <si>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</si>
  <si>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</si>
  <si>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</si>
  <si>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</si>
  <si>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</si>
  <si>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</si>
  <si>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</si>
  <si>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</si>
  <si>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</si>
  <si>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</si>
  <si>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</si>
  <si>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</si>
  <si>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</si>
  <si>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</si>
  <si>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</si>
  <si>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</si>
  <si>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</si>
  <si>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</si>
  <si>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</si>
  <si>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</si>
  <si>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</si>
  <si>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</si>
  <si>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</si>
  <si>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</si>
  <si>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</si>
  <si>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</si>
  <si>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</si>
  <si>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</si>
  <si>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</si>
  <si>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</si>
  <si>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</si>
  <si>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</si>
  <si>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</si>
  <si>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</si>
  <si>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</si>
  <si>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</si>
  <si>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</si>
  <si>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</si>
  <si>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</si>
  <si>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</si>
  <si>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</si>
  <si>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</si>
  <si>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</si>
  <si>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</si>
  <si>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</si>
  <si>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</si>
  <si>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</si>
  <si>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</si>
  <si>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</si>
  <si>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</si>
  <si>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</si>
  <si>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</si>
  <si>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</si>
  <si>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</si>
  <si>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</si>
  <si>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</si>
  <si>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</si>
  <si>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</si>
  <si>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</si>
  <si>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</si>
  <si>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</si>
  <si>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</si>
  <si>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</si>
  <si>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</si>
  <si>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</si>
  <si>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</si>
  <si>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</si>
  <si>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</si>
  <si>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</si>
  <si>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</si>
  <si>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</si>
  <si>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</si>
  <si>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</si>
  <si>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</si>
  <si>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</si>
  <si>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</si>
  <si>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</si>
  <si>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</si>
  <si>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</si>
  <si>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</si>
  <si>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</si>
  <si>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</si>
  <si>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</si>
  <si>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</si>
  <si>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</si>
  <si>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</si>
  <si>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</si>
  <si>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</si>
  <si>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</si>
  <si>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</si>
  <si>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</si>
  <si>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</si>
  <si>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</si>
  <si>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</si>
  <si>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</si>
  <si>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</si>
  <si>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</si>
  <si>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</si>
  <si>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</si>
  <si>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</si>
  <si>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</si>
  <si>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</si>
  <si>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</si>
  <si>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</si>
  <si>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</si>
  <si>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</si>
  <si>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</si>
  <si>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</si>
  <si>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</si>
  <si>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</si>
  <si>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</si>
  <si>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</si>
  <si>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</si>
  <si>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</si>
  <si>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</si>
  <si>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</si>
  <si>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</si>
  <si>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</si>
  <si>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</si>
  <si>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</si>
  <si>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</si>
  <si>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</si>
  <si>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</si>
  <si>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</si>
  <si>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</si>
  <si>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</si>
  <si>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</si>
  <si>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</si>
  <si>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</si>
  <si>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</si>
  <si>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</si>
  <si>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</si>
  <si>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</si>
  <si>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</si>
  <si>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</si>
  <si>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</si>
  <si>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</si>
  <si>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</si>
  <si>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</si>
  <si>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</si>
  <si>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</si>
  <si>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</si>
  <si>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</si>
  <si>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</si>
  <si>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</si>
  <si>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</si>
  <si>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</si>
  <si>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</si>
  <si>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</si>
  <si>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</si>
  <si>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</si>
  <si>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</si>
  <si>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</si>
  <si>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</si>
  <si>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</si>
  <si>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</si>
  <si>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</si>
  <si>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</si>
  <si>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</si>
  <si>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</si>
  <si>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</si>
  <si>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</si>
  <si>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</si>
  <si>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</si>
  <si>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</si>
  <si>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</si>
  <si>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</si>
  <si>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</si>
  <si>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</si>
  <si>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</si>
  <si>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</si>
  <si>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</si>
  <si>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</si>
  <si>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</si>
  <si>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</si>
  <si>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</si>
  <si>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</si>
  <si>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</si>
  <si>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</si>
  <si>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</si>
  <si>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</si>
  <si>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</si>
  <si>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</si>
  <si>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</si>
  <si>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</si>
  <si>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</si>
  <si>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</si>
  <si>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</si>
  <si>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</si>
  <si>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</si>
  <si>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</si>
  <si>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</si>
  <si>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</si>
  <si>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</si>
  <si>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</si>
  <si>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</si>
  <si>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</si>
  <si>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</si>
  <si>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</si>
  <si>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</si>
  <si>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</si>
  <si>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</si>
  <si>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</si>
  <si>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</si>
  <si>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</si>
  <si>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</si>
  <si>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</si>
  <si>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</si>
  <si>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</si>
  <si>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</si>
  <si>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</si>
  <si>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</si>
  <si>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</si>
  <si>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</si>
  <si>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</si>
  <si>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</si>
  <si>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</si>
  <si>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</si>
  <si>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</si>
  <si>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</si>
  <si>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</si>
  <si>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</si>
  <si>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</si>
  <si>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</si>
  <si>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</si>
  <si>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</si>
  <si>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</si>
  <si>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</si>
  <si>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</si>
  <si>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</si>
  <si>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</si>
  <si>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</si>
  <si>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</si>
  <si>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</si>
  <si>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</si>
  <si>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</si>
  <si>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</si>
  <si>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</si>
  <si>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</si>
  <si>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</si>
  <si>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</si>
  <si>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</si>
  <si>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</si>
  <si>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</si>
  <si>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</si>
  <si>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</si>
  <si>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</si>
  <si>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</si>
  <si>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</si>
  <si>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</si>
  <si>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</si>
  <si>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</si>
  <si>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</si>
  <si>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</si>
  <si>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</si>
  <si>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</si>
  <si>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</si>
  <si>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</si>
  <si>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</si>
  <si>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</si>
  <si>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</si>
  <si>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</si>
  <si>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</si>
  <si>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</si>
  <si>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</si>
  <si>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</si>
  <si>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</si>
  <si>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</si>
  <si>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</si>
  <si>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</si>
  <si>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</si>
  <si>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</si>
  <si>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</si>
  <si>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</si>
  <si>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</si>
  <si>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</si>
  <si>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</si>
  <si>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</si>
  <si>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</si>
  <si>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</si>
  <si>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</si>
  <si>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</si>
  <si>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</si>
  <si>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</si>
  <si>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</si>
  <si>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</si>
  <si>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</si>
  <si>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</si>
  <si>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</si>
  <si>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</si>
  <si>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</si>
  <si>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</si>
  <si>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</si>
  <si>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</si>
  <si>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</si>
  <si>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</si>
  <si>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</si>
  <si>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</si>
  <si>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</si>
  <si>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</si>
  <si>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</si>
  <si>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</si>
  <si>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</si>
  <si>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</si>
  <si>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</si>
  <si>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</si>
  <si>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</si>
  <si>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</si>
  <si>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</si>
  <si>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</si>
  <si>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</si>
  <si>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</si>
  <si>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</si>
  <si>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</si>
  <si>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</si>
  <si>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</si>
  <si>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</si>
  <si>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</si>
  <si>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</si>
  <si>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</si>
  <si>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</si>
  <si>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</si>
  <si>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</si>
  <si>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</si>
  <si>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</si>
  <si>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</si>
  <si>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</si>
  <si>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</si>
  <si>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</si>
  <si>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</si>
  <si>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</si>
  <si>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</si>
  <si>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</si>
  <si>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</si>
  <si>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</si>
  <si>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</si>
  <si>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</si>
  <si>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</si>
  <si>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</si>
  <si>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</si>
  <si>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</si>
  <si>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</si>
  <si>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</si>
  <si>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</si>
  <si>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</si>
  <si>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</si>
  <si>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</si>
  <si>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</si>
  <si>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</si>
  <si>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</si>
  <si>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</si>
  <si>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</si>
  <si>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</si>
  <si>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</si>
  <si>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</si>
  <si>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</si>
  <si>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</si>
  <si>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</si>
  <si>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</si>
  <si>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</si>
  <si>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</si>
  <si>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</si>
  <si>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</si>
  <si>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</si>
  <si>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</si>
  <si>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</si>
  <si>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</si>
  <si>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</si>
  <si>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</si>
  <si>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</si>
  <si>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</si>
  <si>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</si>
  <si>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</si>
  <si>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</si>
  <si>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</si>
  <si>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</si>
  <si>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</si>
  <si>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</si>
  <si>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</si>
  <si>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</si>
  <si>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</si>
  <si>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</si>
  <si>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</si>
  <si>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</si>
  <si>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</si>
  <si>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</si>
  <si>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</si>
  <si>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</si>
  <si>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</si>
  <si>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</si>
  <si>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</si>
  <si>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</si>
  <si>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</si>
  <si>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</si>
  <si>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</si>
  <si>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</si>
  <si>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</si>
  <si>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</si>
  <si>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</si>
  <si>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</si>
  <si>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</si>
  <si>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</si>
  <si>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</si>
  <si>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</si>
  <si>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</si>
  <si>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</si>
  <si>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</si>
  <si>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</si>
  <si>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</si>
  <si>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</si>
  <si>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</si>
  <si>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</si>
  <si>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</si>
  <si>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</si>
  <si>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</si>
  <si>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</si>
  <si>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</si>
  <si>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</si>
  <si>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</si>
  <si>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</si>
  <si>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</si>
  <si>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</si>
  <si>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</si>
  <si>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</si>
  <si>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</si>
  <si>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</si>
  <si>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</si>
  <si>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</si>
  <si>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</si>
  <si>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</si>
  <si>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</si>
  <si>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</si>
  <si>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</si>
  <si>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</si>
  <si>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</si>
  <si>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</si>
  <si>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</si>
  <si>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</si>
  <si>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</si>
  <si>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</si>
  <si>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</si>
  <si>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</si>
  <si>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</si>
  <si>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</si>
  <si>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</si>
  <si>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</si>
  <si>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</si>
  <si>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</si>
  <si>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</si>
  <si>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</si>
  <si>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</si>
  <si>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</si>
  <si>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</si>
  <si>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</si>
  <si>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</si>
  <si>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</si>
  <si>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</si>
  <si>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</si>
  <si>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</si>
  <si>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</si>
  <si>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</si>
  <si>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</si>
  <si>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</si>
  <si>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</si>
  <si>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</si>
  <si>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</si>
  <si>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</si>
  <si>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</si>
  <si>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</si>
  <si>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</si>
  <si>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</si>
  <si>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</si>
  <si>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</si>
  <si>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</si>
  <si>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</si>
  <si>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</si>
  <si>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</si>
  <si>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</si>
  <si>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</si>
  <si>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</si>
  <si>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</si>
  <si>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</si>
  <si>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</si>
  <si>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</si>
  <si>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</si>
  <si>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</si>
  <si>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</si>
  <si>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</si>
  <si>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</si>
  <si>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</si>
  <si>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</si>
  <si>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</si>
  <si>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</si>
  <si>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</si>
  <si>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</si>
  <si>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</si>
  <si>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</si>
  <si>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</si>
  <si>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</si>
  <si>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</si>
  <si>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</si>
  <si>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</si>
  <si>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</si>
  <si>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</si>
  <si>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</si>
  <si>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</si>
  <si>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</si>
  <si>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</si>
  <si>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</si>
  <si>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</si>
  <si>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</si>
  <si>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</si>
  <si>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</si>
  <si>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</si>
  <si>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</si>
  <si>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</si>
  <si>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</si>
  <si>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</si>
  <si>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</si>
  <si>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</si>
  <si>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</si>
  <si>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</si>
  <si>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</si>
  <si>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</si>
  <si>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</si>
  <si>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</si>
  <si>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</si>
  <si>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</si>
  <si>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</si>
  <si>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</si>
  <si>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</si>
  <si>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</si>
  <si>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</si>
  <si>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</si>
  <si>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</si>
  <si>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</si>
  <si>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</si>
  <si>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</si>
  <si>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</si>
  <si>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</si>
  <si>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</si>
  <si>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</si>
  <si>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</si>
  <si>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</si>
  <si>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</si>
  <si>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</si>
  <si>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</si>
  <si>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</si>
  <si>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</si>
  <si>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</si>
  <si>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</si>
  <si>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</si>
  <si>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</si>
  <si>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</si>
  <si>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</si>
  <si>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</si>
  <si>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</si>
  <si>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</si>
  <si>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</si>
  <si>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</si>
  <si>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</si>
  <si>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</si>
  <si>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</si>
  <si>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</si>
  <si>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</si>
  <si>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</si>
  <si>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</si>
  <si>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</si>
  <si>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</si>
  <si>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</si>
  <si>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</si>
  <si>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</si>
  <si>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</si>
  <si>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</si>
  <si>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</si>
  <si>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</si>
  <si>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</si>
  <si>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</si>
  <si>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</si>
  <si>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</si>
  <si>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</si>
  <si>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</si>
  <si>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</si>
  <si>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</si>
  <si>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</si>
  <si>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</si>
  <si>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</si>
  <si>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</si>
  <si>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</si>
  <si>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</si>
  <si>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</si>
  <si>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</si>
  <si>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</si>
  <si>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</si>
  <si>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</si>
  <si>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</si>
  <si>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</si>
  <si>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</si>
  <si>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</si>
  <si>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</si>
  <si>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</si>
  <si>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</si>
  <si>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</si>
  <si>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</si>
  <si>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</si>
  <si>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</si>
  <si>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</si>
  <si>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</si>
  <si>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</si>
  <si>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</si>
  <si>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</si>
  <si>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</si>
  <si>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</si>
  <si>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</si>
  <si>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</si>
  <si>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</si>
  <si>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</si>
  <si>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</si>
  <si>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</si>
  <si>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</si>
  <si>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</si>
  <si>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</si>
  <si>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</si>
  <si>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</si>
  <si>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</si>
  <si>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</si>
  <si>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</si>
  <si>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</si>
  <si>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</si>
  <si>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</si>
  <si>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</si>
  <si>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</si>
  <si>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</si>
  <si>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</si>
  <si>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</si>
  <si>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</si>
  <si>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</si>
  <si>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</si>
  <si>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</si>
  <si>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</si>
  <si>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</si>
  <si>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</si>
  <si>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</si>
  <si>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</si>
  <si>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</si>
  <si>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</si>
  <si>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</si>
  <si>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</si>
  <si>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</si>
  <si>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</si>
  <si>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</si>
  <si>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</si>
  <si>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</si>
  <si>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</si>
  <si>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</si>
  <si>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</si>
  <si>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</si>
  <si>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</si>
  <si>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</si>
  <si>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</si>
  <si>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</si>
  <si>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</si>
  <si>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</si>
  <si>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</si>
  <si>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</si>
  <si>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</si>
  <si>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</si>
  <si>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</si>
  <si>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</si>
  <si>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</si>
  <si>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</si>
  <si>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</si>
  <si>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</si>
  <si>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</si>
  <si>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</si>
  <si>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</si>
  <si>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</si>
  <si>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</si>
  <si>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</si>
  <si>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</si>
  <si>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</si>
  <si>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</si>
  <si>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</si>
  <si>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</si>
  <si>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</si>
  <si>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</si>
  <si>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</si>
  <si>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</si>
  <si>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</si>
  <si>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</si>
  <si>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</si>
  <si>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</si>
  <si>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</si>
  <si>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</si>
  <si>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</si>
  <si>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</si>
  <si>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</si>
  <si>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</si>
  <si>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</si>
  <si>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</si>
  <si>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</si>
  <si>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</si>
  <si>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</si>
  <si>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</si>
  <si>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</si>
  <si>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</si>
  <si>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</si>
  <si>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</si>
  <si>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</si>
  <si>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</si>
  <si>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</si>
  <si>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</si>
  <si>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</si>
  <si>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</si>
  <si>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</si>
  <si>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</si>
  <si>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</si>
  <si>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</si>
  <si>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</si>
  <si>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</si>
  <si>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</si>
  <si>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</si>
  <si>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</si>
  <si>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</si>
  <si>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</si>
  <si>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</si>
  <si>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</si>
  <si>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</si>
  <si>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</si>
  <si>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</si>
  <si>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</si>
  <si>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</si>
  <si>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</si>
  <si>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</si>
  <si>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</si>
  <si>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</si>
  <si>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</si>
  <si>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</si>
  <si>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</si>
  <si>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</si>
  <si>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</si>
  <si>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</si>
  <si>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</si>
  <si>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</si>
  <si>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</si>
  <si>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</si>
  <si>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</si>
  <si>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</si>
  <si>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</si>
  <si>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</si>
  <si>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</si>
  <si>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</si>
  <si>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</si>
  <si>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</si>
  <si>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</si>
  <si>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</si>
  <si>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</si>
  <si>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</si>
  <si>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</si>
  <si>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</si>
  <si>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</si>
  <si>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</si>
  <si>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</si>
  <si>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</si>
  <si>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</si>
  <si>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</si>
  <si>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</si>
  <si>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</si>
  <si>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</si>
  <si>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</si>
  <si>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</si>
  <si>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</si>
  <si>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</si>
  <si>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</si>
  <si>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</si>
  <si>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</si>
  <si>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</si>
  <si>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</si>
  <si>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</si>
  <si>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</si>
  <si>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</si>
  <si>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</si>
  <si>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</si>
  <si>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</si>
  <si>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</si>
  <si>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</si>
  <si>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</si>
  <si>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</si>
  <si>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</si>
  <si>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</si>
  <si>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</si>
  <si>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</si>
  <si>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</si>
  <si>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</si>
  <si>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</si>
  <si>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</si>
  <si>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</si>
  <si>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</si>
  <si>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</si>
  <si>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</si>
  <si>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</si>
  <si>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</si>
  <si>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</si>
  <si>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</si>
  <si>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</si>
  <si>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</si>
  <si>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</si>
  <si>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</si>
  <si>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</si>
  <si>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</si>
  <si>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</si>
  <si>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</si>
  <si>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</si>
  <si>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</si>
  <si>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</si>
  <si>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</si>
  <si>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</si>
  <si>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</si>
  <si>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</si>
  <si>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</si>
  <si>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</si>
  <si>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</si>
  <si>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</si>
  <si>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</si>
  <si>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</si>
  <si>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</si>
  <si>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</si>
  <si>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</si>
  <si>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</si>
  <si>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</si>
  <si>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</si>
  <si>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</si>
  <si>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</si>
  <si>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</si>
  <si>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</si>
  <si>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</si>
  <si>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</si>
  <si>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</si>
  <si>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</si>
  <si>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</si>
  <si>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</si>
  <si>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</si>
  <si>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</si>
  <si>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</si>
  <si>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</si>
  <si>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</si>
  <si>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</si>
  <si>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</si>
  <si>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</si>
  <si>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</si>
  <si>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</si>
  <si>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</si>
  <si>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</si>
  <si>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</si>
  <si>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</si>
  <si>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</si>
  <si>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</si>
  <si>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</si>
  <si>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</si>
  <si>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</si>
  <si>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</si>
  <si>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</si>
  <si>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</si>
  <si>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</si>
  <si>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</si>
  <si>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</si>
  <si>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</si>
  <si>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</si>
  <si>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</si>
  <si>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</si>
  <si>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</si>
  <si>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</si>
  <si>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</si>
  <si>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</si>
  <si>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</si>
  <si>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</si>
  <si>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</si>
  <si>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</si>
  <si>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</si>
  <si>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</si>
  <si>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</si>
  <si>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</si>
  <si>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</si>
  <si>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</si>
  <si>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</si>
  <si>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</si>
  <si>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</si>
  <si>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</si>
  <si>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</si>
  <si>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</si>
  <si>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</si>
  <si>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</si>
  <si>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</si>
  <si>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</si>
  <si>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</si>
  <si>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</si>
  <si>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</si>
  <si>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</si>
  <si>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</si>
  <si>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</si>
  <si>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</si>
  <si>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</si>
  <si>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</si>
  <si>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</si>
  <si>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</si>
  <si>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</si>
  <si>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</si>
  <si>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</si>
  <si>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</si>
  <si>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</si>
  <si>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</si>
  <si>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</si>
  <si>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</si>
  <si>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</si>
  <si>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</si>
  <si>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</si>
  <si>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</si>
  <si>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</si>
  <si>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</si>
  <si>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</si>
  <si>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</si>
  <si>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</si>
  <si>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</si>
  <si>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</si>
  <si>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</si>
  <si>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</si>
  <si>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</si>
  <si>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</si>
  <si>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</si>
  <si>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</si>
  <si>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</si>
  <si>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</si>
  <si>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</si>
  <si>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</si>
  <si>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</si>
  <si>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</si>
  <si>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</si>
  <si>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</si>
  <si>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</si>
  <si>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</si>
  <si>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</si>
  <si>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</si>
  <si>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</si>
  <si>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</si>
  <si>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</si>
  <si>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</si>
  <si>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</si>
  <si>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</si>
  <si>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</si>
  <si>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</si>
  <si>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</si>
  <si>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</si>
  <si>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</si>
  <si>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</si>
  <si>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</si>
  <si>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</si>
  <si>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</si>
  <si>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</si>
  <si>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</si>
  <si>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</si>
  <si>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</si>
  <si>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</si>
  <si>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</si>
  <si>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</si>
  <si>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</si>
  <si>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</si>
  <si>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</si>
  <si>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</si>
  <si>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</si>
  <si>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</si>
  <si>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</si>
  <si>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</si>
  <si>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</si>
  <si>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</si>
  <si>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</si>
  <si>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</si>
  <si>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</si>
  <si>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</si>
  <si>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</si>
  <si>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</si>
  <si>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</si>
  <si>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</si>
  <si>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</si>
  <si>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</si>
  <si>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</si>
  <si>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</si>
  <si>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</si>
  <si>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</si>
  <si>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</si>
  <si>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</si>
  <si>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</si>
  <si>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</si>
  <si>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</si>
  <si>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</si>
  <si>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</si>
  <si>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</si>
  <si>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</si>
  <si>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</si>
  <si>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</si>
  <si>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</si>
  <si>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</si>
  <si>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</si>
  <si>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</si>
  <si>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</si>
  <si>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</si>
  <si>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</si>
  <si>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</si>
  <si>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</si>
  <si>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</si>
  <si>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</si>
  <si>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</si>
  <si>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</si>
  <si>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</si>
  <si>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</si>
  <si>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</si>
  <si>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</si>
  <si>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</si>
  <si>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</si>
  <si>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</si>
  <si>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</si>
  <si>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</si>
  <si>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</si>
  <si>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</si>
  <si>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</si>
  <si>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</si>
  <si>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</si>
  <si>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</si>
  <si>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</si>
  <si>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</si>
  <si>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</si>
  <si>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</si>
  <si>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</si>
  <si>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</si>
  <si>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</si>
  <si>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</si>
  <si>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</si>
  <si>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</si>
  <si>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</si>
  <si>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</si>
  <si>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</si>
  <si>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</si>
  <si>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</si>
  <si>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</si>
  <si>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</si>
  <si>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</si>
  <si>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</si>
  <si>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</si>
  <si>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</si>
  <si>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</si>
  <si>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</si>
  <si>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</si>
  <si>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</si>
  <si>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</si>
  <si>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</si>
  <si>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</si>
  <si>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</si>
  <si>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</si>
  <si>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</si>
  <si>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</si>
  <si>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</si>
  <si>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</si>
  <si>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</si>
  <si>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</si>
  <si>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</si>
  <si>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</si>
  <si>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</si>
  <si>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</si>
  <si>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</si>
  <si>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</si>
  <si>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</si>
  <si>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</si>
  <si>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</si>
  <si>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</si>
  <si>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</si>
  <si>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</si>
  <si>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</si>
  <si>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</si>
  <si>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</si>
  <si>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</si>
  <si>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</si>
  <si>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</si>
  <si>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</si>
  <si>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</si>
  <si>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</si>
  <si>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</si>
  <si>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</si>
  <si>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</si>
  <si>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</si>
  <si>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</si>
  <si>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</si>
  <si>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</si>
  <si>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</si>
  <si>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</si>
  <si>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</si>
  <si>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</si>
  <si>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</si>
  <si>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</si>
  <si>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</si>
  <si>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</si>
  <si>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</si>
  <si>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</si>
  <si>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</si>
  <si>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</si>
  <si>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</si>
  <si>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</si>
  <si>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</si>
  <si>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</si>
  <si>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</si>
  <si>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</si>
  <si>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</si>
  <si>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</si>
  <si>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</si>
  <si>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</si>
  <si>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</si>
  <si>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</si>
  <si>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</si>
  <si>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</si>
  <si>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</si>
  <si>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</si>
  <si>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</si>
  <si>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</si>
  <si>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</si>
  <si>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</si>
  <si>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</si>
  <si>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</si>
  <si>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</si>
  <si>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</si>
  <si>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</si>
  <si>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</si>
  <si>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</si>
  <si>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</si>
  <si>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</si>
  <si>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</si>
  <si>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</si>
  <si>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</si>
  <si>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</si>
  <si>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</si>
  <si>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</si>
  <si>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</si>
  <si>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</si>
  <si>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</si>
  <si>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</si>
  <si>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</si>
  <si>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</si>
  <si>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</si>
  <si>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</si>
  <si>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</si>
  <si>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</si>
  <si>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</si>
  <si>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</si>
  <si>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</si>
  <si>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</si>
  <si>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</si>
  <si>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</si>
  <si>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</si>
  <si>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</si>
  <si>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</si>
  <si>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</si>
  <si>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</si>
  <si>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</si>
  <si>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</si>
  <si>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</si>
  <si>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</si>
  <si>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</si>
  <si>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</si>
  <si>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</si>
  <si>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</si>
  <si>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</si>
  <si>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</si>
  <si>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</si>
  <si>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</si>
  <si>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</si>
  <si>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</si>
  <si>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</si>
  <si>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</si>
  <si>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</si>
  <si>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</si>
  <si>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</si>
  <si>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</si>
  <si>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</si>
  <si>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</si>
  <si>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</si>
  <si>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</si>
  <si>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</si>
  <si>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</si>
  <si>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</si>
  <si>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</si>
  <si>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</si>
  <si>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</si>
  <si>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</si>
  <si>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</si>
  <si>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</si>
  <si>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</si>
  <si>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</si>
  <si>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</si>
  <si>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</si>
  <si>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</si>
  <si>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</si>
  <si>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</si>
  <si>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</si>
  <si>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</si>
  <si>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</si>
  <si>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</si>
  <si>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</si>
  <si>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</si>
  <si>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</si>
  <si>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</si>
  <si>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</si>
  <si>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</si>
  <si>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</si>
  <si>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</si>
  <si>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</si>
  <si>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</si>
  <si>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</si>
  <si>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</si>
  <si>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</si>
  <si>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</si>
  <si>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</si>
  <si>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</si>
  <si>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</si>
  <si>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</si>
  <si>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</si>
  <si>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</si>
  <si>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</si>
  <si>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</si>
  <si>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</si>
  <si>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</si>
  <si>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</si>
  <si>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</si>
  <si>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</si>
  <si>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</si>
  <si>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</si>
  <si>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</si>
  <si>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</si>
  <si>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</si>
  <si>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</si>
  <si>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</si>
  <si>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</si>
  <si>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</si>
  <si>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</si>
  <si>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</si>
  <si>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</si>
  <si>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</si>
  <si>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</si>
  <si>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</si>
  <si>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</si>
  <si>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</si>
  <si>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</si>
  <si>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</si>
  <si>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</si>
  <si>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</si>
  <si>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</si>
  <si>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</si>
  <si>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</si>
  <si>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</si>
  <si>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</si>
  <si>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</si>
  <si>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</si>
  <si>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</si>
  <si>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</si>
  <si>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</si>
  <si>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</si>
  <si>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</si>
  <si>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</si>
  <si>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</si>
  <si>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</si>
  <si>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</si>
  <si>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</si>
  <si>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</si>
  <si>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</si>
  <si>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</si>
  <si>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</si>
  <si>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</si>
  <si>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</si>
  <si>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</si>
  <si>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</si>
  <si>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</si>
  <si>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</si>
  <si>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</si>
  <si>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</si>
  <si>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</si>
  <si>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</si>
  <si>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</si>
  <si>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</si>
  <si>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</si>
  <si>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</si>
  <si>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</si>
  <si>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</si>
  <si>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</si>
  <si>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</si>
  <si>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</si>
  <si>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</si>
  <si>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</si>
  <si>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</si>
  <si>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</si>
  <si>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</si>
  <si>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</si>
  <si>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</si>
  <si>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</si>
  <si>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</si>
  <si>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</si>
  <si>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</si>
  <si>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</si>
  <si>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</si>
  <si>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</si>
  <si>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</si>
  <si>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</si>
  <si>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</si>
  <si>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</si>
  <si>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</si>
  <si>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</si>
  <si>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</si>
  <si>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</si>
  <si>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</si>
  <si>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</si>
  <si>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</si>
  <si>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</si>
  <si>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</si>
  <si>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</si>
  <si>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</si>
  <si>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</si>
  <si>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</si>
  <si>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</si>
  <si>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</si>
  <si>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</si>
  <si>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</si>
  <si>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</si>
  <si>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</si>
  <si>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</si>
  <si>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</si>
  <si>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</si>
  <si>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</si>
  <si>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</si>
  <si>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</si>
  <si>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</si>
  <si>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</si>
  <si>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</si>
  <si>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</si>
  <si>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</si>
  <si>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</si>
  <si>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</si>
  <si>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</si>
  <si>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</si>
  <si>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</si>
  <si>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</si>
  <si>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</si>
  <si>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</si>
  <si>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</si>
  <si>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</si>
  <si>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</si>
  <si>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</si>
  <si>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</si>
  <si>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</si>
  <si>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</si>
  <si>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</si>
  <si>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</si>
  <si>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</si>
  <si>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</si>
  <si>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</si>
  <si>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</si>
  <si>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</si>
  <si>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</si>
  <si>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</si>
  <si>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</si>
  <si>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</si>
  <si>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</si>
  <si>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</si>
  <si>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</si>
  <si>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</si>
  <si>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</si>
  <si>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</si>
  <si>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</si>
  <si>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</si>
  <si>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</si>
  <si>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</si>
  <si>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</si>
  <si>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</si>
  <si>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</si>
  <si>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</si>
  <si>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</si>
  <si>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</si>
  <si>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</si>
  <si>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</si>
  <si>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</si>
  <si>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</si>
  <si>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</si>
  <si>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</si>
  <si>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</si>
  <si>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</si>
  <si>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</si>
  <si>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</si>
  <si>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</si>
  <si>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</si>
  <si>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</si>
  <si>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</si>
  <si>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</si>
  <si>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</si>
  <si>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</si>
  <si>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</si>
  <si>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</si>
  <si>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</si>
  <si>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</si>
  <si>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</si>
  <si>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</si>
  <si>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</si>
  <si>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</si>
  <si>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</si>
  <si>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</si>
  <si>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</si>
  <si>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</si>
  <si>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</si>
  <si>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</si>
  <si>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</si>
  <si>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</si>
  <si>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</si>
  <si>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</si>
  <si>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</si>
  <si>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</si>
  <si>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</si>
  <si>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</si>
  <si>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</si>
  <si>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</si>
  <si>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</si>
  <si>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</si>
  <si>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</si>
  <si>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</si>
  <si>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</si>
  <si>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</si>
  <si>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</si>
  <si>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</si>
  <si>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</si>
  <si>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</si>
  <si>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</si>
  <si>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</si>
  <si>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</si>
  <si>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</si>
  <si>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</si>
  <si>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</si>
  <si>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</si>
  <si>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</si>
  <si>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</si>
  <si>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</si>
  <si>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</si>
  <si>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</si>
  <si>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</si>
  <si>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</si>
  <si>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</si>
  <si>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</si>
  <si>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</si>
  <si>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</si>
  <si>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</si>
  <si>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</si>
  <si>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</si>
  <si>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</si>
  <si>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</si>
  <si>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</si>
  <si>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</si>
  <si>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</si>
  <si>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</si>
  <si>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</si>
  <si>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</si>
  <si>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</si>
  <si>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</si>
  <si>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</si>
  <si>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</si>
  <si>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</si>
  <si>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</si>
  <si>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</si>
  <si>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</si>
  <si>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</si>
  <si>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</si>
  <si>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</si>
  <si>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</si>
  <si>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</si>
  <si>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</si>
  <si>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</si>
  <si>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</si>
  <si>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</si>
  <si>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</si>
  <si>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</si>
  <si>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</si>
  <si>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</si>
  <si>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</si>
  <si>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</si>
  <si>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</si>
  <si>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</si>
  <si>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</si>
  <si>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</si>
  <si>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</si>
  <si>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</si>
  <si>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</si>
  <si>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</si>
  <si>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</si>
  <si>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</si>
  <si>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</si>
  <si>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</si>
  <si>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</si>
  <si>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</si>
  <si>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</si>
  <si>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</si>
  <si>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</si>
  <si>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</si>
  <si>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</si>
  <si>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</si>
  <si>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</si>
  <si>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</si>
  <si>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</si>
  <si>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</si>
  <si>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</si>
  <si>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</si>
  <si>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</si>
  <si>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</si>
  <si>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</si>
  <si>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</si>
  <si>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</si>
  <si>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</si>
  <si>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</si>
  <si>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</si>
  <si>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</si>
  <si>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</si>
  <si>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</si>
  <si>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</si>
  <si>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</si>
  <si>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</si>
  <si>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</si>
  <si>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</si>
  <si>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</si>
  <si>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</si>
  <si>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</si>
  <si>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</si>
  <si>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</si>
  <si>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</si>
  <si>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</si>
  <si>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</si>
  <si>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</si>
  <si>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</si>
  <si>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</si>
  <si>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</si>
  <si>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</si>
  <si>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</si>
  <si>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</si>
  <si>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</si>
  <si>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</si>
  <si>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</si>
  <si>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</si>
  <si>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</si>
  <si>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</si>
  <si>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</si>
  <si>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</si>
  <si>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</si>
  <si>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</si>
  <si>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</si>
  <si>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</si>
  <si>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</si>
  <si>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</si>
  <si>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</si>
  <si>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</si>
  <si>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</si>
  <si>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</si>
  <si>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</si>
  <si>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</si>
  <si>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</si>
  <si>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</si>
  <si>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</si>
  <si>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</si>
  <si>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</si>
  <si>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</si>
  <si>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</si>
  <si>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</si>
  <si>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</si>
  <si>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</si>
  <si>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</si>
  <si>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</si>
  <si>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</si>
  <si>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</si>
  <si>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</si>
  <si>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</si>
  <si>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</si>
  <si>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</si>
  <si>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</si>
  <si>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</si>
  <si>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</si>
  <si>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</si>
  <si>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</si>
  <si>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</si>
  <si>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</si>
  <si>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</si>
  <si>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</si>
  <si>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</si>
  <si>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</si>
  <si>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</si>
  <si>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</si>
  <si>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</si>
  <si>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</si>
  <si>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</si>
  <si>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</si>
  <si>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</si>
  <si>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</si>
  <si>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</si>
  <si>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</si>
  <si>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</si>
  <si>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</si>
  <si>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</si>
  <si>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</si>
  <si>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</si>
  <si>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</si>
  <si>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</si>
  <si>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</si>
  <si>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</si>
  <si>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</si>
  <si>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</si>
  <si>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</si>
  <si>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</si>
  <si>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</si>
  <si>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</si>
  <si>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</si>
  <si>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</si>
  <si>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</si>
  <si>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</si>
  <si>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</si>
  <si>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</si>
  <si>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</si>
  <si>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</si>
  <si>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</si>
  <si>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</si>
  <si>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</si>
  <si>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</si>
  <si>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</si>
  <si>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</si>
  <si>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</si>
  <si>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</si>
  <si>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</si>
  <si>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</si>
  <si>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</si>
  <si>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</si>
  <si>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</si>
  <si>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</si>
  <si>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</si>
  <si>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</si>
  <si>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</si>
  <si>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</si>
  <si>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</si>
  <si>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</si>
  <si>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</si>
  <si>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</si>
  <si>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</si>
  <si>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</si>
  <si>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</si>
  <si>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</si>
  <si>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</si>
  <si>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</si>
  <si>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</si>
  <si>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</si>
  <si>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</si>
  <si>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</si>
  <si>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</si>
  <si>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</si>
  <si>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</si>
  <si>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</si>
  <si>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</si>
  <si>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</si>
  <si>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</si>
  <si>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</si>
  <si>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</si>
  <si>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</si>
  <si>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</si>
  <si>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</si>
  <si>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</si>
  <si>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</si>
  <si>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</si>
  <si>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</si>
  <si>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</si>
  <si>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</si>
  <si>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</si>
  <si>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</si>
  <si>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</si>
  <si>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</si>
  <si>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</si>
  <si>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</si>
  <si>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</si>
  <si>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</si>
  <si>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</si>
  <si>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</si>
  <si>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</si>
  <si>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</si>
  <si>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</si>
  <si>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</si>
  <si>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</si>
  <si>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</si>
  <si>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</si>
  <si>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</si>
  <si>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</si>
  <si>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</si>
  <si>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</si>
  <si>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</si>
  <si>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</si>
  <si>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</si>
  <si>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</si>
  <si>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</si>
  <si>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</si>
  <si>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</si>
  <si>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</si>
  <si>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</si>
  <si>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</si>
  <si>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</si>
  <si>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</si>
  <si>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</si>
  <si>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</si>
  <si>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</si>
  <si>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</si>
  <si>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</si>
  <si>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</si>
  <si>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</si>
  <si>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</si>
  <si>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</si>
  <si>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</si>
  <si>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</si>
  <si>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</si>
  <si>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</si>
  <si>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</si>
  <si>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</si>
  <si>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</si>
  <si>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</si>
  <si>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</si>
  <si>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</si>
  <si>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</si>
  <si>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</si>
  <si>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</si>
  <si>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</si>
  <si>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</si>
  <si>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</si>
  <si>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</si>
  <si>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</si>
  <si>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</si>
  <si>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</si>
  <si>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</si>
  <si>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</si>
  <si>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</si>
  <si>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</si>
  <si>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</si>
  <si>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</si>
  <si>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</si>
  <si>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</si>
  <si>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</si>
  <si>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</si>
  <si>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</si>
  <si>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</si>
  <si>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</si>
  <si>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</si>
  <si>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</si>
  <si>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</si>
  <si>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</si>
  <si>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</si>
  <si>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</si>
  <si>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</si>
  <si>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</si>
  <si>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</si>
  <si>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</si>
  <si>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</si>
  <si>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</si>
  <si>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</si>
  <si>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</si>
  <si>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</si>
  <si>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</si>
  <si>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</si>
  <si>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</si>
  <si>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</si>
  <si>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</si>
  <si>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</si>
  <si>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</si>
  <si>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</si>
  <si>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</si>
  <si>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</si>
  <si>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</si>
  <si>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</si>
  <si>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</si>
  <si>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</si>
  <si>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</si>
  <si>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</si>
  <si>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</si>
  <si>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</si>
  <si>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</si>
  <si>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</si>
  <si>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</si>
  <si>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</si>
  <si>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</si>
  <si>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</si>
  <si>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</si>
  <si>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</si>
  <si>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</si>
  <si>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</si>
  <si>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</si>
  <si>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</si>
  <si>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</si>
  <si>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</si>
  <si>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</si>
  <si>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</si>
  <si>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</si>
  <si>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</si>
  <si>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</si>
  <si>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</si>
  <si>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</si>
  <si>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</si>
  <si>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</si>
  <si>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</si>
  <si>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</si>
  <si>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</si>
  <si>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</si>
  <si>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</si>
  <si>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</si>
  <si>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</si>
  <si>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</si>
  <si>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</si>
  <si>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</si>
  <si>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</si>
  <si>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</si>
  <si>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</si>
  <si>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</si>
  <si>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</si>
  <si>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</si>
  <si>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</si>
  <si>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</si>
  <si>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</si>
  <si>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</si>
  <si>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</si>
  <si>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</si>
  <si>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</si>
  <si>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</si>
  <si>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</si>
  <si>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</si>
  <si>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</si>
  <si>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</si>
  <si>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</si>
  <si>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</si>
  <si>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</si>
  <si>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</si>
  <si>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</si>
  <si>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</si>
  <si>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</si>
  <si>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</si>
  <si>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</si>
  <si>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</si>
  <si>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</si>
  <si>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</si>
  <si>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</si>
  <si>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</si>
  <si>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</si>
  <si>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</si>
  <si>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</si>
  <si>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</si>
  <si>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</si>
  <si>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</si>
  <si>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</si>
  <si>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</si>
  <si>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</si>
  <si>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</si>
  <si>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</si>
  <si>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</si>
  <si>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</si>
  <si>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</si>
  <si>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</si>
  <si>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</si>
  <si>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</si>
  <si>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</si>
  <si>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</si>
  <si>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</si>
  <si>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</si>
  <si>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</si>
  <si>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</si>
  <si>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</si>
  <si>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</si>
  <si>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</si>
  <si>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</si>
  <si>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</si>
  <si>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</si>
  <si>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</si>
  <si>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</si>
  <si>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</si>
  <si>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</si>
  <si>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</si>
  <si>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</si>
  <si>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</si>
  <si>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</si>
  <si>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</si>
  <si>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</si>
  <si>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</si>
  <si>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</si>
  <si>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</si>
  <si>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</si>
  <si>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</si>
  <si>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</si>
  <si>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</si>
  <si>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</si>
  <si>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</si>
  <si>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</si>
  <si>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</si>
  <si>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</si>
  <si>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</si>
  <si>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</si>
  <si>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</si>
  <si>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</si>
  <si>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</si>
  <si>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</si>
  <si>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</si>
  <si>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</si>
  <si>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</si>
  <si>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</si>
  <si>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</si>
  <si>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</si>
  <si>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</si>
  <si>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</si>
  <si>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</si>
  <si>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</si>
  <si>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</si>
  <si>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</si>
  <si>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</si>
  <si>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</si>
  <si>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</si>
  <si>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</si>
  <si>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</si>
  <si>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</si>
  <si>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</si>
  <si>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</si>
  <si>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</si>
  <si>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</si>
  <si>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</si>
  <si>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</si>
  <si>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</si>
  <si>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</si>
  <si>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</si>
  <si>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</si>
  <si>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</si>
  <si>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</si>
  <si>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</si>
  <si>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</si>
  <si>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</si>
  <si>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</si>
  <si>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</si>
  <si>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</si>
  <si>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</si>
  <si>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</si>
  <si>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</si>
  <si>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</si>
  <si>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</si>
  <si>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</si>
  <si>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</si>
  <si>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</si>
  <si>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</si>
  <si>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</si>
  <si>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</si>
  <si>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</si>
  <si>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</si>
  <si>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</si>
  <si>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</si>
  <si>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</si>
  <si>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</si>
  <si>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</si>
  <si>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</si>
  <si>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</si>
  <si>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</si>
  <si>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</si>
  <si>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</si>
  <si>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</si>
  <si>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</si>
  <si>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</si>
  <si>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</si>
  <si>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</si>
  <si>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</si>
  <si>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</si>
  <si>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</si>
  <si>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</si>
  <si>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</si>
  <si>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</si>
  <si>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</si>
  <si>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</si>
  <si>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</si>
  <si>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</si>
  <si>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</si>
  <si>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</si>
  <si>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</si>
  <si>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</si>
  <si>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</si>
  <si>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</si>
  <si>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</si>
  <si>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</si>
  <si>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</si>
  <si>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</si>
  <si>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</si>
  <si>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</si>
  <si>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</si>
  <si>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</si>
  <si>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</si>
  <si>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</si>
  <si>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</si>
  <si>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</si>
  <si>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</si>
  <si>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</si>
  <si>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</si>
  <si>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</si>
  <si>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</si>
  <si>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</si>
  <si>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</si>
  <si>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</si>
  <si>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</si>
  <si>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</si>
  <si>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</si>
  <si>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</si>
  <si>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</si>
  <si>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</si>
  <si>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</si>
  <si>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</si>
  <si>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</si>
  <si>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</si>
  <si>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</si>
  <si>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</si>
  <si>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</si>
  <si>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</si>
  <si>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</si>
  <si>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</si>
  <si>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</si>
  <si>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</si>
  <si>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</si>
  <si>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</si>
  <si>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</si>
  <si>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</si>
  <si>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</si>
  <si>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</si>
  <si>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</si>
  <si>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</si>
  <si>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</si>
  <si>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</si>
  <si>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</si>
  <si>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</si>
  <si>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</si>
  <si>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</si>
  <si>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</si>
  <si>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</si>
  <si>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</si>
  <si>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</si>
  <si>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</si>
  <si>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</si>
  <si>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</si>
  <si>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</si>
  <si>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</si>
  <si>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</si>
  <si>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</si>
  <si>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</si>
  <si>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</si>
  <si>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</si>
  <si>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</si>
  <si>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</si>
  <si>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</si>
  <si>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</si>
  <si>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</si>
  <si>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</si>
  <si>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</si>
  <si>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</si>
  <si>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</si>
  <si>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</si>
  <si>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</si>
  <si>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</si>
  <si>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</si>
  <si>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</si>
  <si>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</si>
  <si>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</si>
  <si>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</si>
  <si>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</si>
  <si>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</si>
  <si>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</si>
  <si>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</si>
  <si>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</si>
  <si>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</si>
  <si>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</si>
  <si>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</si>
  <si>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</si>
  <si>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</si>
  <si>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</si>
  <si>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</si>
  <si>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</si>
  <si>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</si>
  <si>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</si>
  <si>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</si>
  <si>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</si>
  <si>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</si>
  <si>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</si>
  <si>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</si>
  <si>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</si>
  <si>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</si>
  <si>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</si>
  <si>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</si>
  <si>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</si>
  <si>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</si>
  <si>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</si>
  <si>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</si>
  <si>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</si>
  <si>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</si>
  <si>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</si>
  <si>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</si>
  <si>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</si>
  <si>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</si>
  <si>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</si>
  <si>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</si>
  <si>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</si>
  <si>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</si>
  <si>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</si>
  <si>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</si>
  <si>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</si>
  <si>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</si>
  <si>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</si>
  <si>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</si>
  <si>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</si>
  <si>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</si>
  <si>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</si>
  <si>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</si>
  <si>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</si>
  <si>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</si>
  <si>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</si>
  <si>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</si>
  <si>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</si>
  <si>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</si>
  <si>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</si>
  <si>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</si>
  <si>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</si>
  <si>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</si>
  <si>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</si>
  <si>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</si>
  <si>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</si>
  <si>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</si>
  <si>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</si>
  <si>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</si>
  <si>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</si>
  <si>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</si>
  <si>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</si>
  <si>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</si>
  <si>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</si>
  <si>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</si>
  <si>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</si>
  <si>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</si>
  <si>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</si>
  <si>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</si>
  <si>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</si>
  <si>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</si>
  <si>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</si>
  <si>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</si>
  <si>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</si>
  <si>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</si>
  <si>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</si>
  <si>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</si>
  <si>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</si>
  <si>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</si>
  <si>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</si>
  <si>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</si>
  <si>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</si>
  <si>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</si>
  <si>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</si>
  <si>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</si>
  <si>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</si>
  <si>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</si>
  <si>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</si>
  <si>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</si>
  <si>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</si>
  <si>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</si>
  <si>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</si>
  <si>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</si>
  <si>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</si>
  <si>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</si>
  <si>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</si>
  <si>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</si>
  <si>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</si>
  <si>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</si>
  <si>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</si>
  <si>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</si>
  <si>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</si>
  <si>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</si>
  <si>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</si>
  <si>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</si>
  <si>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</si>
  <si>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</si>
  <si>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</si>
  <si>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</si>
  <si>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</si>
  <si>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</si>
  <si>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</si>
  <si>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</si>
  <si>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</si>
  <si>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</si>
  <si>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</si>
  <si>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</si>
  <si>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</si>
  <si>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</si>
  <si>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</si>
  <si>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</si>
  <si>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</si>
  <si>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</si>
  <si>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</si>
  <si>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</si>
  <si>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</si>
  <si>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</si>
  <si>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</si>
  <si>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</si>
  <si>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</si>
  <si>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</si>
  <si>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</si>
  <si>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</si>
  <si>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</si>
  <si>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</si>
  <si>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</si>
  <si>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</si>
  <si>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</si>
  <si>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</si>
  <si>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</si>
  <si>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</si>
  <si>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</si>
  <si>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</si>
  <si>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</si>
  <si>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</si>
  <si>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</si>
  <si>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</si>
  <si>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</si>
  <si>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</si>
  <si>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</si>
  <si>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</si>
  <si>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</si>
  <si>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</si>
  <si>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</si>
  <si>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</si>
  <si>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</si>
  <si>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</si>
  <si>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</si>
  <si>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</si>
  <si>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</si>
  <si>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</si>
  <si>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</si>
  <si>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</si>
  <si>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</si>
  <si>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</si>
  <si>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</si>
  <si>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</si>
  <si>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</si>
  <si>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</si>
  <si>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</si>
  <si>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</si>
  <si>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</si>
  <si>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</si>
  <si>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</si>
  <si>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</si>
  <si>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</si>
  <si>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</si>
  <si>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</si>
  <si>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</si>
  <si>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</si>
  <si>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</si>
  <si>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</si>
  <si>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</si>
  <si>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</si>
  <si>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</si>
  <si>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</si>
  <si>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</si>
  <si>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</si>
  <si>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</si>
  <si>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</si>
  <si>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</si>
  <si>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</si>
  <si>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</si>
  <si>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</si>
  <si>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</si>
  <si>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</si>
  <si>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</si>
  <si>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</si>
  <si>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</si>
  <si>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</si>
  <si>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</si>
  <si>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</si>
  <si>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</si>
  <si>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</si>
  <si>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</si>
  <si>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</si>
  <si>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</si>
  <si>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</si>
  <si>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</si>
  <si>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</si>
  <si>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</si>
  <si>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</si>
  <si>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</si>
  <si>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</si>
  <si>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</si>
  <si>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</si>
  <si>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</si>
  <si>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</si>
  <si>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</si>
  <si>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</si>
  <si>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</si>
  <si>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</si>
  <si>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</si>
  <si>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</si>
  <si>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</si>
  <si>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</si>
  <si>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</si>
  <si>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</si>
  <si>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</si>
  <si>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</si>
  <si>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</si>
  <si>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</si>
  <si>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</si>
  <si>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</si>
  <si>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</si>
  <si>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</si>
  <si>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</si>
  <si>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</si>
  <si>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</si>
  <si>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</si>
  <si>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</si>
  <si>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</si>
  <si>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</si>
  <si>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</si>
  <si>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</si>
  <si>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</si>
  <si>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</si>
  <si>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</si>
  <si>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</si>
  <si>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</si>
  <si>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</si>
  <si>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</si>
  <si>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</si>
  <si>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</si>
  <si>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</si>
  <si>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</si>
  <si>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</si>
  <si>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</si>
  <si>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</si>
  <si>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</si>
  <si>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</si>
  <si>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</si>
  <si>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</si>
  <si>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</si>
  <si>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</si>
  <si>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</si>
  <si>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</si>
  <si>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</si>
  <si>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</si>
  <si>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</si>
  <si>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</si>
  <si>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</si>
  <si>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</si>
  <si>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</si>
  <si>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</si>
  <si>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</si>
  <si>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</si>
  <si>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</si>
  <si>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</si>
  <si>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</si>
  <si>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</si>
  <si>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</si>
  <si>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</si>
  <si>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</si>
  <si>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</si>
  <si>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</si>
  <si>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</si>
  <si>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</si>
  <si>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</si>
  <si>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</si>
  <si>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</si>
  <si>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</si>
  <si>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</si>
  <si>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</si>
  <si>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</si>
  <si>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</si>
  <si>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</si>
  <si>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</si>
  <si>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</si>
  <si>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</si>
  <si>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</si>
  <si>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</si>
  <si>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</si>
  <si>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</si>
  <si>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</si>
  <si>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</si>
  <si>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</si>
  <si>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</si>
  <si>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</si>
  <si>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</si>
  <si>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</si>
  <si>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</si>
  <si>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</si>
  <si>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</si>
  <si>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</si>
  <si>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</si>
  <si>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</si>
  <si>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</si>
  <si>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</si>
  <si>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</si>
  <si>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</si>
  <si>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</si>
  <si>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</si>
  <si>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</si>
  <si>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</si>
  <si>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</si>
  <si>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</si>
  <si>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</si>
  <si>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</si>
  <si>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</si>
  <si>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</si>
  <si>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</si>
  <si>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</si>
  <si>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</si>
  <si>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</si>
  <si>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</si>
  <si>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</si>
  <si>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</si>
  <si>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</si>
  <si>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</si>
  <si>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</si>
  <si>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</si>
  <si>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</si>
  <si>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</si>
  <si>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</si>
  <si>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</si>
  <si>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</si>
  <si>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</si>
  <si>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</si>
  <si>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</si>
  <si>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</si>
  <si>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</si>
  <si>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</si>
  <si>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</si>
  <si>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</si>
  <si>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</si>
  <si>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</si>
  <si>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</si>
  <si>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</si>
  <si>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</si>
  <si>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</si>
  <si>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</si>
  <si>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</si>
  <si>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</si>
  <si>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</si>
  <si>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</si>
  <si>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</si>
  <si>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</si>
  <si>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</si>
  <si>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</si>
  <si>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</si>
  <si>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</si>
  <si>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</si>
  <si>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</si>
  <si>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</si>
  <si>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</si>
  <si>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</si>
  <si>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</si>
  <si>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</si>
  <si>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</si>
  <si>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</si>
  <si>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</si>
  <si>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</si>
  <si>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</si>
  <si>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</si>
  <si>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</si>
  <si>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</si>
  <si>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</si>
  <si>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</si>
  <si>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</si>
  <si>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</si>
  <si>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</si>
  <si>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</si>
  <si>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</si>
  <si>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</si>
  <si>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</si>
  <si>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</si>
  <si>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</si>
  <si>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</si>
  <si>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</si>
  <si>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</si>
  <si>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</si>
  <si>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</si>
  <si>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</si>
  <si>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</si>
  <si>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</si>
  <si>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</si>
  <si>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</si>
  <si>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</si>
  <si>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</si>
  <si>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</si>
  <si>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</si>
  <si>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</si>
  <si>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</si>
  <si>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</si>
  <si>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</si>
  <si>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</si>
  <si>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</si>
  <si>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</si>
  <si>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</si>
  <si>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</si>
  <si>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</si>
  <si>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</si>
  <si>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</si>
  <si>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</si>
  <si>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</si>
  <si>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</si>
  <si>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</si>
  <si>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</si>
  <si>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</si>
  <si>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</si>
  <si>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</si>
  <si>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</si>
  <si>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</si>
  <si>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</si>
  <si>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</si>
  <si>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</si>
  <si>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</si>
  <si>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</si>
  <si>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</si>
  <si>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</si>
  <si>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</si>
  <si>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</si>
  <si>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</si>
  <si>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</si>
  <si>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</si>
  <si>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</si>
  <si>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</si>
  <si>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</si>
  <si>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</si>
  <si>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</si>
  <si>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</si>
  <si>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</si>
  <si>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</si>
  <si>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</si>
  <si>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</si>
  <si>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</si>
  <si>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</si>
  <si>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</si>
  <si>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</si>
  <si>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</si>
  <si>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</si>
  <si>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</si>
  <si>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</si>
  <si>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</si>
  <si>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</si>
  <si>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</si>
  <si>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</si>
  <si>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</si>
  <si>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</si>
  <si>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</si>
  <si>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</si>
  <si>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</si>
  <si>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</si>
  <si>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</si>
  <si>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</si>
  <si>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</si>
  <si>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</si>
  <si>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</si>
  <si>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</si>
  <si>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</si>
  <si>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</si>
  <si>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</si>
  <si>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</si>
  <si>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</si>
  <si>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</si>
  <si>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</si>
  <si>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</si>
  <si>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</si>
  <si>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</si>
  <si>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</si>
  <si>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</si>
  <si>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</si>
  <si>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</si>
  <si>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</si>
  <si>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</si>
  <si>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</si>
  <si>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</si>
  <si>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</si>
  <si>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</si>
  <si>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</si>
  <si>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</si>
  <si>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</si>
  <si>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</si>
  <si>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</si>
  <si>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</si>
  <si>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</si>
  <si>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</si>
  <si>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</si>
  <si>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</si>
  <si>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</si>
  <si>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</si>
  <si>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</si>
  <si>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</si>
  <si>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</si>
  <si>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</si>
  <si>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</si>
  <si>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</si>
  <si>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</si>
  <si>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</si>
  <si>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</si>
  <si>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</si>
  <si>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</si>
  <si>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</si>
  <si>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</si>
  <si>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</si>
  <si>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</si>
  <si>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</si>
  <si>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</si>
  <si>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</si>
  <si>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</si>
  <si>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</si>
  <si>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</si>
  <si>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</si>
  <si>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</si>
  <si>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</si>
  <si>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</si>
  <si>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</si>
  <si>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</si>
  <si>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</si>
  <si>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</si>
  <si>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</si>
  <si>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</si>
  <si>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</si>
  <si>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</si>
  <si>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</si>
  <si>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</si>
  <si>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</si>
  <si>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</si>
  <si>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</si>
  <si>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</si>
  <si>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</si>
  <si>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</si>
  <si>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</si>
  <si>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</si>
  <si>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</si>
  <si>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</si>
  <si>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</si>
  <si>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</si>
  <si>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</si>
  <si>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</si>
  <si>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</si>
  <si>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</si>
  <si>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</si>
  <si>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</si>
  <si>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</si>
  <si>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</si>
  <si>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</si>
  <si>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</si>
  <si>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</si>
  <si>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</si>
  <si>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</si>
  <si>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</si>
  <si>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</si>
  <si>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</si>
  <si>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</si>
  <si>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</si>
  <si>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</si>
  <si>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</si>
  <si>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</si>
  <si>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</si>
  <si>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</si>
  <si>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</si>
  <si>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</si>
  <si>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</si>
  <si>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</si>
  <si>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</si>
  <si>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</si>
  <si>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</si>
  <si>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</si>
  <si>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</si>
  <si>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</si>
  <si>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</si>
  <si>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</si>
  <si>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</si>
  <si>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</si>
  <si>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</si>
  <si>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</si>
  <si>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</si>
  <si>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</si>
  <si>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</si>
  <si>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</si>
  <si>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</si>
  <si>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</si>
  <si>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</si>
  <si>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</si>
  <si>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</si>
  <si>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</si>
  <si>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</si>
  <si>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</si>
  <si>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</si>
  <si>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</si>
  <si>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</si>
  <si>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</si>
  <si>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</si>
  <si>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</si>
  <si>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</si>
  <si>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</si>
  <si>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</si>
  <si>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</si>
  <si>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</si>
  <si>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</si>
  <si>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</si>
  <si>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</si>
  <si>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</si>
  <si>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</si>
  <si>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</si>
  <si>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</si>
  <si>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</si>
  <si>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</si>
  <si>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</si>
  <si>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</si>
  <si>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</si>
  <si>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</si>
  <si>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</si>
  <si>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</si>
  <si>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</si>
  <si>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</si>
  <si>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</si>
  <si>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</si>
  <si>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</si>
  <si>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</si>
  <si>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</si>
  <si>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</si>
  <si>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</si>
  <si>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</si>
  <si>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</si>
  <si>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</si>
  <si>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</si>
  <si>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</si>
  <si>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</si>
  <si>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</si>
  <si>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</si>
  <si>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</si>
  <si>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</si>
  <si>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</si>
  <si>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</si>
  <si>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</si>
  <si>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</si>
  <si>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</si>
  <si>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</si>
  <si>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</si>
  <si>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</si>
  <si>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</si>
  <si>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</si>
  <si>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</si>
  <si>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</si>
  <si>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</si>
  <si>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</si>
  <si>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</si>
  <si>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</si>
  <si>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</si>
  <si>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</si>
  <si>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</si>
  <si>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</si>
  <si>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</si>
  <si>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</si>
  <si>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</si>
  <si>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</si>
  <si>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</si>
  <si>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</si>
  <si>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</si>
  <si>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</si>
  <si>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</si>
  <si>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</si>
  <si>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</si>
  <si>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</si>
  <si>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</si>
  <si>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</si>
  <si>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</si>
  <si>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</si>
  <si>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</si>
  <si>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</si>
  <si>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</si>
  <si>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</si>
  <si>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</si>
  <si>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</si>
  <si>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</si>
  <si>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</si>
  <si>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</si>
  <si>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</si>
  <si>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</si>
  <si>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</si>
  <si>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</si>
  <si>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</si>
  <si>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</si>
  <si>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</si>
  <si>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</si>
  <si>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</si>
  <si>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</si>
  <si>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</si>
  <si>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</si>
  <si>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</si>
  <si>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</si>
  <si>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</si>
  <si>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</si>
  <si>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</si>
  <si>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</si>
  <si>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</si>
  <si>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</si>
  <si>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</si>
  <si>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</si>
  <si>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</si>
  <si>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</si>
  <si>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</si>
  <si>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</si>
  <si>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</si>
  <si>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</si>
  <si>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</si>
  <si>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</si>
  <si>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</si>
  <si>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</si>
  <si>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</si>
  <si>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</si>
  <si>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</si>
  <si>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</si>
  <si>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</si>
  <si>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</si>
  <si>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</si>
  <si>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</si>
  <si>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</si>
  <si>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</si>
  <si>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</si>
  <si>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</si>
  <si>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</si>
  <si>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</si>
  <si>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</si>
  <si>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</si>
  <si>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</si>
  <si>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</si>
  <si>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</si>
  <si>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</si>
  <si>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</si>
  <si>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</si>
  <si>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</si>
  <si>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</si>
  <si>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</si>
  <si>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</si>
  <si>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</si>
  <si>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</si>
  <si>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</si>
  <si>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</si>
  <si>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</si>
  <si>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</si>
  <si>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</si>
  <si>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</si>
  <si>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</si>
  <si>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</si>
  <si>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</si>
  <si>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</si>
  <si>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</si>
  <si>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</si>
  <si>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</si>
  <si>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</si>
  <si>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</si>
  <si>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</si>
  <si>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</si>
  <si>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</si>
  <si>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</si>
  <si>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</si>
  <si>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</si>
  <si>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</si>
  <si>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</si>
  <si>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</si>
  <si>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</si>
  <si>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</si>
  <si>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</si>
  <si>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</si>
  <si>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</si>
  <si>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</si>
  <si>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</si>
  <si>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</si>
  <si>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</si>
  <si>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</si>
  <si>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</si>
  <si>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</si>
  <si>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</si>
  <si>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</si>
  <si>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</si>
  <si>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</si>
  <si>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</si>
  <si>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</si>
  <si>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</si>
  <si>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</si>
  <si>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</si>
  <si>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</si>
  <si>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</si>
  <si>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</si>
  <si>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</si>
  <si>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</si>
  <si>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</si>
  <si>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</si>
  <si>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</si>
  <si>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</si>
  <si>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</si>
  <si>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</si>
  <si>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</si>
  <si>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</si>
  <si>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</si>
  <si>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</si>
  <si>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</si>
  <si>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</si>
  <si>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</si>
  <si>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</si>
  <si>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</si>
  <si>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</si>
  <si>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</si>
  <si>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</si>
  <si>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</si>
  <si>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</si>
  <si>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</si>
  <si>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</si>
  <si>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</si>
  <si>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</si>
  <si>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</si>
  <si>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</si>
  <si>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</si>
  <si>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</si>
  <si>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</si>
  <si>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</si>
  <si>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</si>
  <si>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</si>
  <si>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</si>
  <si>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</si>
  <si>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</si>
  <si>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</si>
  <si>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</si>
  <si>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</si>
  <si>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</si>
  <si>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</si>
  <si>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</si>
  <si>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</si>
  <si>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</si>
  <si>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</si>
  <si>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</si>
  <si>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</si>
  <si>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</si>
  <si>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</si>
  <si>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</si>
  <si>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</si>
  <si>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</si>
  <si>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</si>
  <si>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</si>
  <si>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</si>
  <si>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</si>
  <si>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</si>
  <si>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</si>
  <si>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</si>
  <si>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</si>
  <si>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</si>
  <si>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</si>
  <si>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</si>
  <si>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</si>
  <si>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</si>
  <si>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</si>
  <si>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</si>
  <si>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</si>
  <si>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</si>
  <si>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</si>
  <si>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</si>
  <si>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</si>
  <si>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</si>
  <si>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</si>
  <si>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</si>
  <si>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</si>
  <si>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</si>
  <si>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</si>
  <si>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</si>
  <si>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</si>
  <si>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</si>
  <si>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</si>
  <si>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</si>
  <si>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</si>
  <si>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</si>
  <si>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</si>
  <si>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</si>
  <si>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</si>
  <si>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</si>
  <si>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</si>
  <si>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</si>
  <si>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</si>
  <si>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</si>
  <si>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</si>
  <si>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</si>
  <si>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</si>
  <si>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</si>
  <si>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</si>
  <si>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</si>
  <si>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</si>
  <si>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</si>
  <si>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</si>
  <si>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</si>
  <si>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</si>
  <si>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</si>
  <si>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</si>
  <si>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</si>
  <si>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</si>
  <si>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</si>
  <si>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</si>
  <si>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</si>
  <si>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</si>
  <si>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</si>
  <si>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</si>
  <si>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</si>
  <si>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</si>
  <si>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</si>
  <si>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</si>
  <si>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</si>
  <si>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</si>
  <si>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</si>
  <si>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</si>
  <si>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</si>
  <si>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</si>
  <si>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</si>
  <si>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</si>
  <si>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</si>
  <si>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</si>
  <si>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</si>
  <si>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</si>
  <si>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</si>
  <si>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</si>
  <si>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</si>
  <si>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</si>
  <si>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</si>
  <si>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</si>
  <si>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</si>
  <si>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</si>
  <si>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</si>
  <si>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</si>
  <si>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</si>
  <si>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</si>
  <si>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</si>
  <si>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</si>
  <si>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</si>
  <si>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</si>
  <si>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</si>
  <si>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</si>
  <si>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</si>
  <si>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</si>
  <si>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</si>
  <si>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</si>
  <si>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</si>
  <si>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</si>
  <si>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</si>
  <si>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</si>
  <si>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</si>
  <si>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</si>
  <si>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</si>
  <si>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</si>
  <si>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</si>
  <si>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</si>
  <si>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</si>
  <si>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</si>
  <si>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</si>
  <si>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</si>
  <si>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</si>
  <si>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</si>
  <si>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</si>
  <si>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</si>
  <si>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</si>
  <si>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</si>
  <si>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</si>
  <si>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</si>
  <si>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</si>
  <si>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</si>
  <si>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</si>
  <si>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</si>
  <si>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</si>
  <si>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</si>
  <si>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</si>
  <si>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</si>
  <si>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</si>
  <si>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</si>
  <si>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</si>
  <si>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</si>
  <si>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</si>
  <si>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</si>
  <si>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</si>
  <si>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</si>
  <si>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</si>
  <si>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</si>
  <si>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</si>
  <si>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</si>
  <si>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</si>
  <si>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</si>
  <si>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</si>
  <si>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</si>
  <si>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</si>
  <si>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</si>
  <si>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</si>
  <si>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</si>
  <si>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</si>
  <si>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</si>
  <si>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</si>
  <si>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</si>
  <si>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</si>
  <si>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</si>
  <si>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</si>
  <si>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</si>
  <si>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</si>
  <si>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</si>
  <si>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</si>
  <si>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</si>
  <si>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</si>
  <si>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</si>
  <si>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</si>
  <si>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</si>
  <si>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</si>
  <si>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</si>
  <si>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</si>
  <si>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</si>
  <si>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</si>
  <si>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</si>
  <si>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</si>
  <si>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</si>
  <si>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</si>
  <si>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</si>
  <si>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</si>
  <si>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</si>
  <si>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</si>
  <si>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</si>
  <si>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</si>
  <si>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</si>
  <si>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</si>
  <si>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</si>
  <si>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</si>
  <si>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</si>
  <si>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</si>
  <si>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</si>
  <si>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</si>
  <si>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</si>
  <si>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</si>
  <si>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</si>
  <si>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</si>
  <si>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</si>
  <si>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</si>
  <si>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</si>
  <si>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</si>
  <si>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</si>
  <si>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</si>
  <si>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</si>
  <si>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</si>
  <si>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</si>
  <si>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</si>
  <si>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</si>
  <si>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</si>
  <si>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</si>
  <si>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</si>
  <si>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</si>
  <si>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</si>
  <si>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</si>
  <si>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</si>
  <si>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</si>
  <si>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</si>
  <si>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</si>
  <si>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</si>
  <si>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</si>
  <si>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</si>
  <si>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</si>
  <si>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</si>
  <si>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</si>
  <si>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</si>
  <si>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</si>
  <si>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</si>
  <si>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</si>
  <si>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</si>
  <si>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</si>
  <si>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</si>
  <si>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</si>
  <si>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</si>
  <si>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</si>
  <si>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</si>
  <si>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</si>
  <si>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</si>
  <si>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</si>
  <si>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</si>
  <si>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</si>
  <si>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</si>
  <si>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</si>
  <si>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</si>
  <si>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</si>
  <si>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</si>
  <si>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</si>
  <si>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</si>
  <si>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</si>
  <si>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</si>
  <si>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</si>
  <si>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</si>
  <si>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</si>
  <si>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</si>
  <si>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</si>
  <si>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</si>
  <si>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</si>
  <si>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</si>
  <si>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</si>
  <si>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</si>
  <si>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</si>
  <si>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</si>
  <si>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</si>
  <si>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</si>
  <si>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</si>
  <si>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</si>
  <si>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</si>
  <si>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</si>
  <si>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</si>
  <si>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</si>
  <si>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</si>
  <si>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</si>
  <si>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</si>
  <si>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</si>
  <si>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</si>
  <si>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</si>
  <si>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</si>
  <si>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</si>
  <si>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</si>
  <si>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</si>
  <si>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</si>
  <si>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</si>
  <si>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</si>
  <si>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</si>
  <si>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</si>
  <si>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</si>
  <si>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</si>
  <si>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</si>
  <si>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</si>
  <si>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</si>
  <si>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</si>
  <si>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</si>
  <si>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</si>
  <si>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</si>
  <si>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</si>
  <si>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</si>
  <si>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</si>
  <si>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</si>
  <si>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</si>
  <si>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</si>
  <si>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</si>
  <si>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</si>
  <si>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</si>
  <si>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</si>
  <si>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</si>
  <si>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</si>
  <si>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</si>
  <si>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</si>
  <si>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</si>
  <si>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</si>
  <si>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</si>
  <si>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</si>
  <si>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</si>
  <si>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</si>
  <si>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</si>
  <si>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</si>
  <si>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</si>
  <si>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</si>
  <si>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</si>
  <si>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</si>
  <si>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</si>
  <si>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</si>
  <si>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</si>
  <si>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</si>
  <si>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</si>
  <si>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</si>
  <si>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</si>
  <si>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</si>
  <si>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</si>
  <si>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</si>
  <si>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</si>
  <si>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</si>
  <si>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</si>
  <si>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</si>
  <si>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</si>
  <si>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</si>
  <si>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</si>
  <si>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</si>
  <si>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</si>
  <si>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</si>
  <si>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</si>
  <si>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</si>
  <si>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</si>
  <si>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</si>
  <si>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</si>
  <si>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</si>
  <si>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</si>
  <si>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</si>
  <si>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</si>
  <si>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</si>
  <si>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</si>
  <si>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</si>
  <si>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</si>
  <si>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</si>
  <si>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</si>
  <si>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</si>
  <si>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</si>
  <si>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</si>
  <si>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</si>
  <si>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</si>
  <si>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</si>
  <si>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</si>
  <si>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</si>
  <si>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</si>
  <si>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</si>
  <si>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</si>
  <si>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</si>
  <si>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</si>
  <si>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</si>
  <si>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</si>
  <si>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</si>
  <si>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</si>
  <si>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</si>
  <si>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</si>
  <si>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</si>
  <si>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</si>
  <si>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</si>
  <si>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</si>
  <si>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</si>
  <si>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</si>
  <si>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</si>
  <si>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</si>
  <si>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</si>
  <si>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</si>
  <si>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</si>
  <si>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</si>
  <si>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</si>
  <si>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</si>
  <si>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</si>
  <si>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</si>
  <si>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</si>
  <si>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</si>
  <si>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</si>
  <si>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</si>
  <si>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</si>
  <si>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</si>
  <si>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</si>
  <si>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</si>
  <si>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</si>
  <si>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</si>
  <si>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</si>
  <si>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</si>
  <si>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</si>
  <si>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</si>
  <si>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</si>
  <si>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</si>
  <si>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</si>
  <si>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</si>
  <si>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</si>
  <si>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</si>
  <si>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</si>
  <si>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</si>
  <si>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</si>
  <si>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</si>
  <si>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</si>
  <si>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</si>
  <si>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</si>
  <si>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</si>
  <si>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</si>
  <si>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</si>
  <si>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</si>
  <si>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</si>
  <si>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</si>
  <si>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</si>
  <si>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</si>
  <si>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</si>
  <si>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</si>
  <si>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</si>
  <si>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</si>
  <si>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</si>
  <si>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</si>
  <si>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</si>
  <si>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</si>
  <si>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</si>
  <si>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</si>
  <si>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</si>
  <si>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</si>
  <si>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</si>
  <si>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</si>
  <si>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</si>
  <si>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</si>
  <si>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</si>
  <si>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</si>
  <si>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</si>
  <si>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</si>
  <si>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</si>
  <si>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</si>
  <si>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</si>
  <si>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</si>
  <si>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</si>
  <si>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</si>
  <si>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</si>
  <si>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</si>
  <si>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</si>
  <si>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</si>
  <si>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</si>
  <si>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</si>
  <si>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</si>
  <si>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</si>
  <si>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</si>
  <si>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</si>
  <si>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</si>
  <si>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</si>
  <si>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</si>
  <si>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</si>
  <si>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</si>
  <si>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</si>
  <si>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</si>
  <si>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</si>
  <si>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</si>
  <si>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</si>
  <si>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</si>
  <si>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</si>
  <si>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</si>
  <si>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</si>
  <si>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</si>
  <si>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</si>
  <si>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</si>
  <si>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</si>
  <si>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</si>
  <si>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</si>
  <si>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</si>
  <si>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</si>
  <si>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</si>
  <si>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</si>
  <si>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</si>
  <si>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</si>
  <si>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</si>
  <si>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</si>
  <si>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</si>
  <si>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</si>
  <si>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</si>
  <si>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</si>
  <si>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</si>
  <si>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</si>
  <si>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</si>
  <si>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</si>
  <si>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</si>
  <si>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</si>
  <si>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</si>
  <si>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</si>
  <si>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</si>
  <si>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</si>
  <si>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</si>
  <si>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</si>
  <si>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</si>
  <si>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</si>
  <si>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</si>
  <si>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</si>
  <si>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</si>
  <si>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</si>
  <si>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</si>
  <si>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</si>
  <si>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</si>
  <si>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</si>
  <si>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</si>
  <si>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</si>
  <si>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</si>
  <si>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</si>
  <si>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</si>
  <si>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</si>
  <si>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</si>
  <si>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</si>
  <si>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</si>
  <si>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</si>
  <si>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</si>
  <si>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</si>
  <si>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</si>
  <si>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</si>
  <si>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</si>
  <si>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</si>
  <si>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</si>
  <si>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</si>
  <si>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</si>
  <si>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</si>
  <si>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</si>
  <si>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</si>
  <si>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</si>
  <si>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</si>
  <si>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</si>
  <si>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</si>
  <si>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</si>
  <si>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</si>
  <si>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</si>
  <si>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</si>
  <si>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</si>
  <si>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</si>
  <si>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</si>
  <si>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</si>
  <si>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</si>
  <si>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</si>
  <si>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</si>
  <si>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</si>
  <si>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</si>
  <si>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</si>
  <si>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</si>
  <si>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</si>
  <si>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</si>
  <si>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</si>
  <si>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</si>
  <si>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</si>
  <si>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</si>
  <si>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</si>
  <si>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</si>
  <si>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</si>
  <si>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</si>
  <si>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</si>
  <si>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</si>
  <si>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</si>
  <si>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</si>
  <si>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</si>
  <si>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</si>
  <si>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</si>
  <si>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</si>
  <si>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</si>
  <si>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</si>
  <si>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</si>
  <si>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</si>
  <si>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</si>
  <si>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</si>
  <si>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</si>
  <si>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</si>
  <si>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</si>
  <si>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</si>
  <si>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</si>
  <si>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</si>
  <si>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</si>
  <si>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</si>
  <si>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</si>
  <si>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</si>
  <si>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</si>
  <si>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</si>
  <si>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</si>
  <si>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</si>
  <si>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</si>
  <si>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</si>
  <si>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</si>
  <si>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</si>
  <si>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</si>
  <si>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</si>
  <si>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</si>
  <si>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</si>
  <si>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</si>
  <si>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</si>
  <si>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</si>
  <si>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</si>
  <si>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</si>
  <si>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</si>
  <si>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</si>
  <si>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</si>
  <si>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</si>
  <si>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</si>
  <si>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</si>
  <si>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</si>
  <si>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</si>
  <si>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</si>
  <si>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</si>
  <si>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</si>
  <si>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</si>
  <si>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</si>
  <si>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</si>
  <si>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</si>
  <si>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</si>
  <si>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</si>
  <si>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</si>
  <si>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</si>
  <si>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</si>
  <si>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</si>
  <si>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</si>
  <si>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</si>
  <si>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</si>
  <si>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</si>
  <si>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</si>
  <si>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</si>
  <si>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</si>
  <si>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</si>
  <si>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</si>
  <si>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</si>
  <si>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</si>
  <si>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</si>
  <si>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</si>
  <si>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</si>
  <si>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</si>
  <si>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</si>
  <si>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</si>
  <si>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</si>
  <si>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</si>
  <si>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</si>
  <si>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</si>
  <si>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</si>
  <si>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</si>
  <si>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</si>
  <si>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</si>
  <si>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</si>
  <si>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</si>
  <si>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</si>
  <si>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</si>
  <si>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</si>
  <si>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</si>
  <si>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</si>
  <si>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</si>
  <si>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</si>
  <si>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</si>
  <si>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</si>
  <si>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</si>
  <si>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</si>
  <si>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</si>
  <si>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</si>
  <si>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</si>
  <si>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</si>
  <si>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</si>
  <si>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</si>
  <si>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</si>
  <si>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</si>
  <si>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</si>
  <si>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</si>
  <si>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</si>
  <si>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</si>
  <si>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</si>
  <si>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</si>
  <si>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</si>
  <si>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</si>
  <si>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</si>
  <si>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</si>
  <si>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</si>
  <si>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</si>
  <si>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</si>
  <si>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</si>
  <si>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</si>
  <si>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</si>
  <si>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</si>
  <si>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</si>
  <si>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</si>
  <si>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</si>
  <si>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</si>
  <si>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</si>
  <si>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</si>
  <si>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</si>
  <si>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</si>
  <si>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</si>
  <si>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</si>
  <si>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</si>
  <si>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</si>
  <si>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</si>
  <si>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</si>
  <si>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</si>
  <si>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</si>
  <si>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</si>
  <si>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</si>
  <si>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</si>
  <si>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</si>
  <si>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</si>
  <si>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</si>
  <si>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</si>
  <si>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</si>
  <si>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</si>
  <si>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</si>
  <si>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</si>
  <si>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</si>
  <si>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</si>
  <si>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</si>
  <si>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</si>
  <si>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</si>
  <si>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</si>
  <si>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</si>
  <si>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</si>
  <si>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</si>
  <si>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</si>
  <si>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</si>
  <si>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</si>
  <si>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</si>
  <si>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</si>
  <si>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</si>
  <si>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</si>
  <si>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</si>
  <si>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</si>
  <si>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</si>
  <si>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</si>
  <si>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</si>
  <si>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</si>
  <si>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</si>
  <si>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</si>
  <si>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</si>
  <si>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</si>
  <si>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</si>
  <si>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</si>
  <si>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</si>
  <si>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</si>
  <si>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</si>
  <si>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</si>
  <si>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</si>
  <si>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</si>
  <si>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</si>
  <si>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</si>
  <si>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</si>
  <si>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</si>
  <si>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</si>
  <si>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</si>
  <si>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</si>
  <si>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</si>
  <si>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</si>
  <si>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</si>
  <si>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</si>
  <si>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</si>
  <si>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</si>
  <si>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</si>
  <si>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</si>
  <si>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</si>
  <si>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</si>
  <si>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</si>
  <si>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</si>
  <si>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</si>
  <si>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</si>
  <si>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</si>
  <si>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</si>
  <si>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</si>
  <si>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</si>
  <si>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</si>
  <si>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</si>
  <si>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</si>
  <si>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</si>
  <si>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</si>
  <si>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</si>
  <si>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</si>
  <si>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</si>
  <si>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</si>
  <si>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</si>
  <si>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</si>
  <si>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</si>
  <si>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</si>
  <si>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</si>
  <si>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</si>
  <si>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</si>
  <si>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</si>
  <si>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</si>
  <si>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</si>
  <si>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</si>
  <si>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</si>
  <si>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</si>
  <si>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</si>
  <si>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</si>
  <si>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</si>
  <si>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</si>
  <si>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</si>
  <si>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</si>
  <si>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</si>
  <si>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</si>
  <si>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</si>
  <si>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</si>
  <si>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</si>
  <si>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</si>
  <si>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</si>
  <si>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</si>
  <si>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</si>
  <si>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</si>
  <si>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</si>
  <si>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</si>
  <si>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</si>
  <si>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</si>
  <si>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</si>
  <si>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</si>
  <si>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</si>
  <si>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</si>
  <si>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</si>
  <si>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</si>
  <si>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</si>
  <si>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</si>
  <si>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</si>
  <si>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</si>
  <si>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</si>
  <si>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</si>
  <si>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</si>
  <si>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</si>
  <si>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</si>
  <si>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</si>
  <si>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</si>
  <si>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</si>
  <si>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</si>
  <si>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</si>
  <si>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</si>
  <si>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</si>
  <si>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</si>
  <si>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</si>
  <si>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</si>
  <si>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</si>
  <si>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</si>
  <si>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</si>
  <si>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</si>
  <si>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</si>
  <si>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</si>
  <si>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</si>
  <si>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</si>
  <si>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</si>
  <si>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</si>
  <si>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</si>
  <si>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</si>
  <si>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</si>
  <si>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</si>
  <si>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</si>
  <si>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</si>
  <si>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</si>
  <si>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</si>
  <si>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</si>
  <si>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</si>
  <si>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</si>
  <si>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</si>
  <si>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</si>
  <si>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</si>
  <si>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</si>
  <si>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</si>
  <si>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</si>
  <si>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</si>
  <si>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</si>
  <si>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</si>
  <si>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</si>
  <si>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</si>
  <si>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</si>
  <si>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</si>
  <si>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</si>
  <si>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</si>
  <si>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</si>
  <si>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</si>
  <si>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</si>
  <si>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</si>
  <si>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</si>
  <si>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</si>
  <si>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</si>
  <si>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</si>
  <si>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</si>
  <si>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</si>
  <si>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</si>
  <si>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</si>
  <si>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</si>
  <si>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</si>
  <si>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</si>
  <si>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</si>
  <si>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</si>
  <si>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</si>
  <si>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</si>
  <si>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</si>
  <si>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</si>
  <si>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</si>
  <si>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</si>
  <si>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</si>
  <si>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</si>
  <si>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</si>
  <si>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</si>
  <si>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</si>
  <si>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</si>
  <si>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</si>
  <si>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</si>
  <si>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</si>
  <si>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</si>
  <si>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</si>
  <si>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</si>
  <si>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</si>
  <si>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</si>
  <si>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</si>
  <si>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</si>
  <si>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</si>
  <si>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</si>
  <si>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</si>
  <si>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</si>
  <si>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</si>
  <si>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</si>
  <si>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</si>
  <si>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</si>
  <si>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</si>
  <si>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</si>
  <si>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</si>
  <si>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</si>
  <si>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</si>
  <si>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</si>
  <si>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</si>
  <si>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</si>
  <si>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</si>
  <si>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</si>
  <si>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</si>
  <si>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</si>
  <si>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</si>
  <si>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</si>
  <si>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</si>
  <si>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</si>
  <si>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</si>
  <si>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</si>
  <si>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</si>
  <si>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</si>
  <si>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</si>
  <si>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</si>
  <si>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</si>
  <si>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</si>
  <si>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</si>
  <si>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</si>
  <si>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</si>
  <si>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</si>
  <si>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</si>
  <si>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</si>
  <si>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</si>
  <si>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</si>
  <si>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</si>
  <si>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</si>
  <si>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</si>
  <si>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</si>
  <si>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</si>
  <si>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</si>
  <si>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</si>
  <si>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</si>
  <si>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</si>
  <si>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</si>
  <si>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</si>
  <si>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</si>
  <si>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</si>
  <si>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</si>
  <si>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</si>
  <si>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</si>
  <si>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</si>
  <si>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</si>
  <si>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</si>
  <si>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</si>
  <si>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</si>
  <si>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</si>
  <si>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</si>
  <si>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</si>
  <si>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</si>
  <si>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</si>
  <si>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</si>
  <si>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</si>
  <si>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</si>
  <si>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</si>
  <si>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</si>
  <si>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</si>
  <si>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</si>
  <si>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</si>
  <si>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</si>
  <si>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</si>
  <si>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</si>
  <si>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</si>
  <si>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</si>
  <si>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</si>
  <si>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</si>
  <si>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</si>
  <si>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</si>
  <si>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</si>
  <si>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</si>
  <si>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</si>
  <si>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</si>
  <si>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</si>
  <si>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</si>
  <si>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</si>
  <si>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</si>
  <si>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</si>
  <si>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</si>
  <si>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</si>
  <si>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</si>
  <si>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</si>
  <si>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</si>
  <si>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</si>
  <si>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</si>
  <si>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</si>
  <si>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</si>
  <si>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</si>
  <si>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</si>
  <si>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</si>
  <si>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</si>
  <si>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</si>
  <si>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</si>
  <si>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</si>
  <si>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</si>
  <si>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</si>
  <si>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</si>
  <si>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</si>
  <si>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</si>
  <si>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</si>
  <si>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</si>
  <si>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</si>
  <si>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</si>
  <si>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</si>
  <si>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</si>
  <si>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</si>
  <si>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</si>
  <si>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</si>
  <si>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</si>
  <si>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</si>
  <si>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</si>
  <si>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</si>
  <si>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</si>
  <si>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</si>
  <si>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</si>
  <si>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</si>
  <si>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</si>
  <si>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</si>
  <si>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</si>
  <si>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</si>
  <si>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</si>
  <si>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</si>
  <si>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</si>
  <si>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</si>
  <si>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</si>
  <si>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</si>
  <si>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</si>
  <si>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</si>
  <si>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</si>
  <si>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</si>
  <si>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</si>
  <si>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</si>
  <si>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</si>
  <si>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</si>
  <si>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</si>
  <si>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</si>
  <si>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</si>
  <si>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</si>
  <si>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</si>
  <si>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</si>
  <si>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</si>
  <si>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</si>
  <si>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</si>
  <si>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</si>
  <si>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</si>
  <si>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</si>
  <si>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</si>
  <si>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</si>
  <si>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</si>
  <si>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</si>
  <si>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</si>
  <si>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</si>
  <si>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</si>
  <si>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</si>
  <si>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</si>
  <si>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</si>
  <si>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</si>
  <si>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</si>
  <si>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</si>
  <si>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</si>
  <si>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</si>
  <si>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</si>
  <si>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</si>
  <si>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</si>
  <si>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</si>
  <si>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</si>
  <si>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</si>
  <si>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</si>
  <si>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</si>
  <si>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</si>
  <si>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</si>
  <si>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</si>
  <si>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</si>
  <si>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</si>
  <si>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</si>
  <si>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</si>
  <si>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</si>
  <si>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</si>
  <si>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</si>
  <si>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</si>
  <si>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</si>
  <si>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</si>
  <si>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</si>
  <si>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</si>
  <si>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</si>
  <si>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</si>
  <si>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</si>
  <si>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</si>
  <si>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</si>
  <si>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</si>
  <si>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</si>
  <si>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</si>
  <si>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</si>
  <si>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</si>
  <si>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</si>
  <si>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</si>
  <si>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</si>
  <si>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</si>
  <si>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</si>
  <si>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</si>
  <si>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</si>
  <si>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</si>
  <si>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</si>
  <si>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</si>
  <si>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</si>
  <si>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</si>
  <si>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</si>
  <si>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</si>
  <si>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</si>
  <si>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</si>
  <si>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</si>
  <si>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</si>
  <si>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</si>
  <si>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</si>
  <si>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</si>
  <si>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</si>
  <si>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</si>
  <si>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</si>
  <si>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</si>
  <si>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</si>
  <si>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</si>
  <si>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</si>
  <si>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</si>
  <si>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</si>
  <si>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</si>
  <si>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</si>
  <si>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</si>
  <si>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</si>
  <si>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</si>
  <si>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</si>
  <si>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</si>
  <si>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</si>
  <si>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</si>
  <si>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</si>
  <si>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</si>
  <si>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</si>
  <si>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</si>
  <si>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</si>
  <si>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</si>
  <si>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</si>
  <si>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</si>
  <si>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</si>
  <si>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</si>
  <si>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</si>
  <si>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</si>
  <si>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</si>
  <si>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</si>
  <si>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</si>
  <si>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</si>
  <si>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</si>
  <si>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</si>
  <si>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</si>
  <si>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</si>
  <si>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</si>
  <si>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</si>
  <si>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</si>
  <si>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</si>
  <si>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</si>
  <si>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</si>
  <si>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</si>
  <si>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</si>
  <si>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</si>
  <si>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</si>
  <si>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</si>
  <si>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</si>
  <si>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</si>
  <si>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</si>
  <si>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</si>
  <si>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</si>
  <si>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</si>
  <si>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</si>
  <si>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</si>
  <si>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</si>
  <si>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</si>
  <si>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</si>
  <si>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</si>
  <si>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</si>
  <si>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</si>
  <si>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</si>
  <si>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</si>
  <si>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</si>
  <si>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</si>
  <si>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</si>
  <si>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</si>
  <si>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</si>
  <si>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</si>
  <si>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</si>
  <si>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</si>
  <si>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</si>
  <si>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</si>
  <si>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</si>
  <si>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</si>
  <si>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</si>
  <si>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</si>
  <si>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</si>
  <si>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</si>
  <si>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</si>
  <si>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</si>
  <si>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</si>
  <si>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</si>
  <si>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</si>
  <si>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</si>
  <si>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</si>
  <si>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</si>
  <si>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</si>
  <si>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</si>
  <si>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</si>
  <si>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</si>
  <si>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</si>
  <si>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</si>
  <si>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</si>
  <si>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</si>
  <si>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</si>
  <si>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</si>
  <si>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</si>
  <si>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</si>
  <si>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</si>
  <si>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</si>
  <si>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</si>
  <si>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</si>
  <si>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</si>
  <si>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</si>
  <si>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</si>
  <si>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</si>
  <si>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</si>
  <si>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</si>
  <si>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</si>
  <si>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</si>
  <si>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</si>
  <si>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</si>
  <si>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</si>
  <si>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</si>
  <si>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</si>
  <si>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</si>
  <si>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</si>
  <si>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</si>
  <si>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</si>
  <si>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</si>
  <si>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</si>
  <si>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</si>
  <si>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</si>
  <si>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</si>
  <si>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</si>
  <si>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</si>
  <si>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</si>
  <si>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</si>
  <si>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</si>
  <si>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</si>
  <si>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</si>
  <si>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</si>
  <si>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</si>
  <si>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</si>
  <si>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</si>
  <si>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</si>
  <si>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</si>
  <si>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</si>
  <si>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</si>
  <si>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</si>
  <si>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</si>
  <si>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</si>
  <si>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</si>
  <si>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</si>
  <si>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</si>
  <si>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</si>
  <si>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</si>
  <si>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</si>
  <si>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</si>
  <si>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</si>
  <si>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</si>
  <si>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</si>
  <si>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</si>
  <si>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</si>
  <si>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</si>
  <si>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</si>
  <si>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</si>
  <si>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</si>
  <si>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</si>
  <si>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</si>
  <si>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</si>
  <si>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</si>
  <si>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</si>
  <si>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</si>
  <si>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</si>
  <si>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</si>
  <si>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</si>
  <si>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</si>
  <si>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</si>
  <si>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</si>
  <si>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</si>
  <si>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</si>
  <si>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</si>
  <si>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</si>
  <si>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</si>
  <si>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</si>
  <si>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</si>
  <si>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</si>
  <si>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</si>
  <si>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</si>
  <si>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</si>
  <si>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</si>
  <si>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</si>
  <si>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</si>
  <si>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</si>
  <si>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</si>
  <si>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</si>
  <si>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</si>
  <si>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</si>
  <si>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</si>
  <si>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</si>
  <si>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</si>
  <si>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</si>
  <si>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</si>
  <si>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</si>
  <si>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</si>
  <si>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</si>
  <si>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</si>
  <si>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</si>
  <si>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</si>
  <si>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</si>
  <si>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</si>
  <si>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</si>
  <si>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</si>
  <si>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</si>
  <si>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</si>
  <si>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</si>
  <si>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</si>
  <si>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</si>
  <si>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</si>
  <si>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</si>
  <si>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</si>
  <si>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</si>
  <si>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</si>
  <si>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</si>
  <si>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</si>
  <si>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</si>
  <si>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</si>
  <si>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</si>
  <si>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</si>
  <si>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</si>
  <si>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</si>
  <si>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</si>
  <si>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</si>
  <si>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</si>
  <si>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</si>
  <si>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</si>
  <si>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</si>
  <si>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</si>
  <si>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</si>
  <si>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</si>
  <si>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</si>
  <si>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</si>
  <si>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</si>
  <si>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</si>
  <si>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</si>
  <si>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</si>
  <si>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</si>
  <si>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</si>
  <si>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</si>
  <si>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</si>
  <si>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</si>
  <si>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</si>
  <si>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</si>
  <si>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</si>
  <si>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</si>
  <si>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</si>
  <si>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</si>
  <si>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</si>
  <si>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</si>
  <si>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</si>
  <si>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</si>
  <si>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</si>
  <si>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</si>
  <si>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</si>
  <si>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</si>
  <si>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</si>
  <si>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</si>
  <si>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</si>
  <si>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</si>
  <si>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</si>
  <si>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</si>
  <si>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</si>
  <si>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</si>
  <si>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</si>
  <si>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</si>
  <si>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</si>
  <si>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</si>
  <si>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</si>
  <si>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</si>
  <si>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</si>
  <si>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</si>
  <si>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</si>
  <si>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</si>
  <si>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</si>
  <si>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</si>
  <si>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</si>
  <si>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</si>
  <si>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</si>
  <si>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</si>
  <si>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</si>
  <si>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</si>
  <si>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</si>
  <si>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</si>
  <si>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</si>
  <si>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</si>
  <si>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</si>
  <si>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</si>
  <si>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</si>
  <si>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</si>
  <si>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</si>
  <si>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</si>
  <si>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</si>
  <si>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</si>
  <si>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</si>
  <si>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</si>
  <si>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</si>
  <si>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</si>
  <si>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</si>
  <si>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</si>
  <si>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</si>
  <si>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</si>
  <si>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</si>
  <si>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</si>
  <si>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</si>
  <si>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</si>
  <si>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</si>
  <si>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</si>
  <si>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</si>
  <si>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</si>
  <si>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</si>
  <si>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</si>
  <si>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</si>
  <si>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</si>
  <si>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</si>
  <si>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</si>
  <si>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</si>
  <si>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</si>
  <si>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</si>
  <si>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</si>
  <si>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</si>
  <si>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</si>
  <si>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</si>
  <si>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</si>
  <si>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</si>
  <si>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</si>
  <si>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</si>
  <si>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</si>
  <si>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</si>
  <si>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</si>
  <si>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</si>
  <si>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</si>
  <si>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</si>
  <si>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</si>
  <si>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</si>
  <si>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</si>
  <si>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</si>
  <si>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</si>
  <si>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</si>
  <si>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</si>
  <si>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</si>
  <si>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</si>
  <si>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</si>
  <si>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</si>
  <si>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</si>
  <si>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</si>
  <si>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</si>
  <si>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</si>
  <si>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</si>
  <si>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</si>
  <si>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</si>
  <si>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</si>
  <si>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</si>
  <si>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</si>
  <si>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</si>
  <si>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</si>
  <si>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</si>
  <si>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</si>
  <si>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</si>
  <si>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</si>
  <si>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</si>
  <si>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</si>
  <si>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</si>
  <si>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</si>
  <si>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</si>
  <si>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</si>
  <si>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</si>
  <si>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</si>
  <si>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</si>
  <si>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</si>
  <si>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</si>
  <si>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</si>
  <si>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</si>
  <si>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</si>
  <si>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</si>
  <si>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</si>
  <si>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</si>
  <si>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</si>
  <si>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</si>
  <si>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</si>
  <si>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</si>
  <si>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</si>
  <si>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</si>
  <si>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</si>
  <si>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</si>
  <si>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</si>
  <si>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</si>
  <si>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</si>
  <si>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</si>
  <si>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</si>
  <si>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</si>
  <si>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</si>
  <si>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</si>
  <si>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</si>
  <si>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</si>
  <si>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</si>
  <si>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</si>
  <si>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</si>
  <si>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</si>
  <si>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</si>
  <si>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</si>
  <si>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</si>
  <si>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</si>
  <si>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</si>
  <si>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</si>
  <si>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</si>
  <si>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</si>
  <si>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</si>
  <si>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</si>
  <si>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</si>
  <si>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</si>
  <si>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</si>
  <si>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</si>
  <si>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</si>
  <si>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</si>
  <si>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</si>
  <si>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</si>
  <si>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</si>
  <si>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</si>
  <si>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</si>
  <si>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</si>
  <si>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</si>
  <si>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</si>
  <si>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</si>
  <si>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</si>
  <si>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</si>
  <si>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</si>
  <si>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</si>
  <si>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</si>
  <si>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</si>
  <si>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</si>
  <si>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</si>
  <si>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</si>
  <si>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</si>
  <si>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</si>
  <si>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</si>
  <si>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</si>
  <si>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</si>
  <si>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</si>
  <si>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</si>
  <si>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</si>
  <si>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</si>
  <si>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</si>
  <si>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</si>
  <si>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</si>
  <si>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</si>
  <si>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</si>
  <si>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</si>
  <si>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</si>
  <si>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</si>
  <si>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</si>
  <si>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</si>
  <si>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</si>
  <si>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</si>
  <si>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</si>
  <si>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</si>
  <si>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</si>
  <si>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</si>
  <si>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</si>
  <si>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</si>
  <si>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</si>
  <si>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</si>
  <si>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</si>
  <si>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</si>
  <si>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</si>
  <si>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</si>
  <si>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</si>
  <si>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</si>
  <si>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</si>
  <si>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</si>
  <si>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</si>
  <si>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</si>
  <si>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</si>
  <si>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</si>
  <si>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</si>
  <si>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</si>
  <si>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</si>
  <si>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</si>
  <si>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</si>
  <si>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</si>
  <si>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</si>
  <si>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</si>
  <si>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</si>
  <si>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</si>
  <si>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</si>
  <si>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</si>
  <si>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</si>
  <si>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</si>
  <si>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</si>
  <si>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</si>
  <si>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</si>
  <si>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</si>
  <si>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</si>
  <si>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</si>
  <si>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</si>
  <si>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</si>
  <si>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</si>
  <si>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</si>
  <si>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</si>
  <si>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</si>
  <si>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</si>
  <si>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</si>
  <si>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</si>
  <si>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</si>
  <si>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</si>
  <si>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</si>
  <si>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</si>
  <si>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</si>
  <si>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</si>
  <si>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</si>
  <si>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</si>
  <si>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</si>
  <si>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</si>
  <si>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</si>
  <si>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</si>
  <si>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</si>
  <si>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</si>
  <si>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</si>
  <si>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</si>
  <si>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</si>
  <si>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</si>
  <si>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</si>
  <si>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</si>
  <si>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</si>
  <si>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</si>
  <si>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</si>
  <si>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</si>
  <si>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</si>
  <si>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</si>
  <si>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</si>
  <si>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</si>
  <si>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</si>
  <si>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</si>
  <si>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</si>
  <si>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</si>
  <si>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</si>
  <si>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</si>
  <si>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</si>
  <si>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</si>
  <si>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</si>
  <si>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</si>
  <si>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</si>
  <si>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</si>
  <si>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</si>
  <si>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</si>
  <si>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</si>
  <si>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</si>
  <si>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</si>
  <si>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</si>
  <si>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</si>
  <si>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</si>
  <si>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</si>
  <si>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</si>
  <si>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</si>
  <si>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</si>
  <si>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</si>
  <si>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</si>
  <si>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</si>
  <si>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</si>
  <si>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</si>
  <si>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</si>
  <si>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</si>
  <si>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</si>
  <si>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</si>
  <si>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</si>
  <si>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</si>
  <si>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</si>
  <si>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</si>
  <si>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</si>
  <si>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</si>
  <si>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</si>
  <si>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</si>
  <si>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</si>
  <si>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</si>
  <si>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</si>
  <si>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</si>
  <si>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</si>
  <si>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</si>
  <si>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</si>
  <si>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</si>
  <si>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</si>
  <si>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</si>
  <si>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</si>
  <si>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</si>
  <si>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</si>
  <si>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</si>
  <si>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</si>
  <si>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</si>
  <si>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</si>
  <si>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</si>
  <si>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</si>
  <si>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</si>
  <si>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</si>
  <si>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</si>
  <si>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</si>
  <si>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</si>
  <si>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</si>
  <si>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</si>
  <si>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</si>
  <si>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</si>
  <si>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</si>
  <si>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</si>
  <si>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</si>
  <si>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</si>
  <si>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</si>
  <si>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</si>
  <si>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</si>
  <si>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</si>
  <si>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</si>
  <si>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</si>
  <si>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</si>
  <si>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</si>
  <si>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</si>
  <si>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</si>
  <si>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</si>
  <si>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</si>
  <si>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</si>
  <si>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</si>
  <si>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</si>
  <si>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</si>
  <si>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</si>
  <si>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</si>
  <si>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</si>
  <si>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</si>
  <si>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</si>
  <si>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</si>
  <si>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</si>
  <si>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</si>
  <si>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</si>
  <si>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</si>
  <si>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</si>
  <si>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</si>
  <si>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</si>
  <si>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</si>
  <si>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</si>
  <si>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</si>
  <si>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</si>
  <si>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</si>
  <si>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</si>
  <si>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</si>
  <si>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</si>
  <si>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</si>
  <si>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</si>
  <si>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</si>
  <si>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</si>
  <si>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</si>
  <si>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</si>
  <si>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</si>
  <si>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</si>
  <si>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</si>
  <si>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</si>
  <si>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</si>
  <si>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</si>
  <si>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</si>
  <si>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</si>
  <si>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</si>
  <si>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</si>
  <si>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</si>
  <si>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</si>
  <si>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</si>
  <si>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</si>
  <si>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</si>
  <si>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</si>
  <si>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</si>
  <si>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</si>
  <si>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</si>
  <si>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</si>
  <si>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</si>
  <si>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</si>
  <si>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</si>
  <si>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</si>
  <si>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</si>
  <si>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</si>
  <si>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</si>
  <si>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</si>
  <si>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</si>
  <si>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</si>
  <si>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</si>
  <si>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</si>
  <si>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</si>
  <si>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</si>
  <si>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</si>
  <si>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</si>
  <si>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</si>
  <si>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</si>
  <si>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</si>
  <si>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</si>
  <si>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</si>
  <si>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</si>
  <si>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</si>
  <si>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</si>
  <si>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</si>
  <si>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</si>
  <si>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</si>
  <si>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</si>
  <si>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</si>
  <si>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</si>
  <si>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</si>
  <si>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</si>
  <si>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</si>
  <si>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</si>
  <si>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</si>
  <si>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</si>
  <si>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</si>
  <si>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</si>
  <si>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</si>
  <si>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</si>
  <si>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</si>
  <si>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</si>
  <si>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</si>
  <si>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</si>
  <si>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</si>
  <si>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</si>
  <si>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</si>
  <si>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</si>
  <si>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</si>
  <si>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</si>
  <si>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</si>
  <si>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</si>
  <si>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</si>
  <si>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</si>
  <si>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</si>
  <si>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</si>
  <si>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</si>
  <si>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</si>
  <si>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</si>
  <si>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</si>
  <si>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</si>
  <si>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</si>
  <si>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</si>
  <si>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</si>
  <si>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</si>
  <si>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</si>
  <si>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</si>
  <si>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</si>
  <si>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</si>
  <si>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</si>
  <si>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</si>
  <si>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</si>
  <si>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</si>
  <si>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</si>
  <si>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</si>
  <si>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</si>
  <si>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</si>
  <si>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</si>
  <si>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</si>
  <si>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</si>
  <si>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</si>
  <si>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</si>
  <si>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</si>
  <si>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</si>
  <si>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</si>
  <si>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</si>
  <si>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</si>
  <si>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</si>
  <si>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</si>
  <si>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</si>
  <si>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</si>
  <si>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</si>
  <si>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</si>
  <si>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</si>
  <si>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</si>
  <si>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</si>
  <si>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</si>
  <si>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</si>
  <si>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</si>
  <si>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</si>
  <si>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</si>
  <si>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</si>
  <si>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</si>
  <si>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</si>
  <si>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</si>
  <si>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</si>
  <si>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</si>
  <si>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</si>
  <si>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</si>
  <si>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</si>
  <si>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</si>
  <si>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</si>
  <si>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</si>
  <si>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</si>
  <si>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</si>
  <si>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</si>
  <si>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</si>
  <si>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</si>
  <si>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</si>
  <si>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</si>
  <si>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</si>
  <si>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</si>
  <si>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</si>
  <si>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</si>
  <si>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</si>
  <si>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</si>
  <si>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</si>
  <si>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</si>
  <si>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</si>
  <si>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</si>
  <si>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</si>
  <si>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</si>
  <si>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</si>
  <si>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</si>
  <si>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</si>
  <si>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</si>
  <si>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</si>
  <si>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</si>
  <si>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</si>
  <si>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</si>
  <si>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</si>
  <si>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</si>
  <si>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</si>
  <si>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</si>
  <si>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</si>
  <si>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</si>
  <si>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</si>
  <si>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</si>
  <si>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</si>
  <si>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</si>
  <si>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</si>
  <si>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</si>
  <si>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</si>
  <si>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</si>
  <si>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</si>
  <si>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</si>
  <si>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</si>
  <si>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</si>
  <si>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</si>
  <si>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</si>
  <si>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</si>
  <si>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</si>
  <si>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</si>
  <si>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</si>
  <si>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</si>
  <si>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</si>
  <si>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</si>
  <si>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</si>
  <si>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</si>
  <si>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</si>
  <si>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</si>
  <si>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</si>
  <si>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</si>
  <si>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</si>
  <si>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</si>
  <si>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</si>
  <si>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</si>
  <si>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</si>
  <si>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</si>
  <si>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</si>
  <si>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</si>
  <si>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</si>
  <si>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</si>
  <si>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</si>
  <si>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</si>
  <si>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</si>
  <si>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</si>
  <si>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</si>
  <si>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</si>
  <si>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</si>
  <si>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</si>
  <si>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</si>
  <si>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</si>
  <si>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</si>
  <si>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</si>
  <si>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</si>
  <si>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</si>
  <si>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</si>
  <si>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</si>
  <si>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</si>
  <si>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</si>
  <si>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</si>
  <si>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</si>
  <si>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</si>
  <si>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</si>
  <si>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</si>
  <si>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</si>
  <si>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</si>
  <si>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</si>
  <si>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</si>
  <si>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</si>
  <si>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</si>
  <si>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</si>
  <si>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</si>
  <si>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</si>
  <si>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</si>
  <si>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</si>
  <si>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</si>
  <si>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</si>
  <si>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</si>
  <si>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</si>
  <si>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</si>
  <si>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</si>
  <si>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</si>
  <si>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</si>
  <si>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</si>
  <si>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</si>
  <si>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</si>
  <si>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</si>
  <si>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</si>
  <si>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</si>
  <si>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</si>
  <si>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</si>
  <si>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</si>
  <si>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</si>
  <si>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</si>
  <si>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</si>
  <si>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</si>
  <si>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</si>
  <si>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</si>
  <si>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</si>
  <si>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</si>
  <si>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</si>
  <si>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</si>
  <si>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</si>
  <si>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</si>
  <si>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</si>
  <si>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</si>
  <si>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</si>
  <si>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</si>
  <si>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</si>
  <si>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</si>
  <si>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</si>
  <si>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</si>
  <si>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</si>
  <si>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</si>
  <si>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</si>
  <si>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</si>
  <si>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</si>
  <si>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</si>
  <si>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</si>
  <si>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</si>
  <si>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</si>
  <si>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</si>
  <si>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</si>
  <si>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</si>
  <si>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</si>
  <si>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</si>
  <si>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</si>
  <si>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</si>
  <si>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</si>
  <si>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</si>
  <si>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</si>
  <si>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</si>
  <si>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</si>
  <si>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</si>
  <si>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</si>
  <si>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</si>
  <si>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</si>
  <si>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</si>
  <si>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</si>
  <si>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</si>
  <si>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</si>
  <si>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</si>
  <si>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</si>
  <si>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</si>
  <si>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</si>
  <si>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</si>
  <si>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</si>
  <si>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</si>
  <si>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</si>
  <si>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</si>
  <si>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</si>
  <si>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</si>
  <si>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</si>
  <si>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</si>
  <si>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</si>
  <si>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</si>
  <si>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</si>
  <si>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</si>
  <si>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</si>
  <si>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</si>
  <si>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</si>
  <si>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</si>
  <si>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</si>
  <si>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</si>
  <si>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</si>
  <si>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</si>
  <si>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</si>
  <si>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</si>
  <si>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</si>
  <si>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</si>
  <si>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</si>
  <si>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</si>
  <si>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</si>
  <si>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</si>
  <si>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</si>
  <si>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</si>
  <si>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</si>
  <si>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</si>
  <si>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</si>
  <si>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</si>
  <si>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</si>
  <si>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</si>
  <si>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</si>
  <si>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</si>
  <si>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</si>
  <si>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</si>
  <si>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</si>
  <si>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</si>
  <si>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</si>
  <si>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</si>
  <si>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</si>
  <si>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</si>
  <si>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</si>
  <si>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</si>
  <si>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</si>
  <si>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</si>
  <si>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</si>
  <si>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</si>
  <si>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</si>
  <si>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</si>
  <si>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</si>
  <si>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</si>
  <si>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</si>
  <si>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</si>
  <si>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</si>
  <si>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</si>
  <si>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</si>
  <si>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</si>
  <si>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</si>
  <si>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</si>
  <si>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</si>
  <si>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</si>
  <si>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</si>
  <si>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</si>
  <si>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</si>
  <si>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</si>
  <si>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</si>
  <si>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</si>
  <si>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</si>
  <si>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</si>
  <si>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</si>
  <si>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</si>
  <si>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</si>
  <si>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</si>
  <si>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</si>
  <si>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</si>
  <si>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</si>
  <si>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</si>
  <si>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</si>
  <si>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</si>
  <si>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</si>
  <si>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</si>
  <si>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</si>
  <si>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</si>
  <si>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</si>
  <si>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</si>
  <si>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</si>
  <si>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</si>
  <si>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</si>
  <si>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</si>
  <si>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</si>
  <si>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</si>
  <si>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</si>
  <si>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</si>
  <si>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</si>
  <si>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</si>
  <si>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</si>
  <si>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</si>
  <si>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</si>
  <si>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</si>
  <si>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</si>
  <si>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</si>
  <si>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</si>
  <si>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</si>
  <si>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</si>
  <si>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</si>
  <si>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</si>
  <si>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</si>
  <si>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</si>
  <si>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</si>
  <si>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</si>
  <si>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</si>
  <si>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</si>
  <si>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</si>
  <si>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</si>
  <si>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</si>
  <si>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</si>
  <si>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</si>
  <si>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</si>
  <si>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</si>
  <si>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</si>
  <si>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</si>
  <si>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</si>
  <si>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</si>
  <si>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</si>
  <si>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</si>
  <si>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</si>
  <si>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</si>
  <si>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</si>
  <si>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</si>
  <si>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</si>
  <si>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</si>
  <si>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</si>
  <si>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</si>
  <si>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</si>
  <si>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</si>
  <si>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</si>
  <si>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</si>
  <si>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</si>
  <si>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</si>
  <si>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</si>
  <si>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</si>
  <si>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</si>
  <si>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</si>
  <si>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</si>
  <si>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</si>
  <si>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</si>
  <si>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</si>
  <si>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</si>
  <si>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</si>
  <si>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</si>
  <si>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</si>
  <si>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</si>
  <si>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</si>
  <si>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</si>
  <si>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</si>
  <si>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</si>
  <si>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</si>
  <si>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</si>
  <si>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</si>
  <si>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</si>
  <si>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</si>
  <si>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</si>
  <si>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</si>
  <si>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</si>
  <si>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</si>
  <si>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</si>
  <si>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</si>
  <si>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</si>
  <si>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</si>
  <si>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</si>
  <si>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</si>
  <si>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</si>
  <si>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</si>
  <si>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</si>
  <si>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</si>
  <si>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</si>
  <si>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</si>
  <si>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</si>
  <si>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</si>
  <si>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</si>
  <si>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</si>
  <si>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</si>
  <si>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</si>
  <si>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</si>
  <si>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</si>
  <si>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</si>
  <si>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</si>
  <si>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</si>
  <si>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</si>
  <si>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</si>
  <si>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</si>
  <si>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</si>
  <si>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</si>
  <si>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</si>
  <si>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</si>
  <si>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</si>
  <si>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</si>
  <si>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</si>
  <si>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</si>
  <si>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</si>
  <si>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</si>
  <si>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</si>
  <si>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</si>
  <si>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</si>
  <si>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</si>
  <si>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</si>
  <si>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</si>
  <si>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</si>
  <si>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</si>
  <si>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</si>
  <si>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</si>
  <si>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</si>
  <si>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</si>
  <si>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</si>
  <si>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</si>
  <si>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</si>
  <si>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</si>
  <si>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</si>
  <si>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</si>
  <si>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</si>
  <si>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</si>
  <si>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</si>
  <si>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</si>
  <si>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</si>
  <si>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</si>
  <si>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</si>
  <si>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</si>
  <si>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</si>
  <si>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</si>
  <si>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</si>
  <si>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</si>
  <si>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</si>
  <si>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</si>
  <si>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</si>
  <si>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</si>
  <si>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</si>
  <si>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</si>
  <si>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</si>
  <si>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</si>
  <si>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</si>
  <si>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</si>
  <si>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</si>
  <si>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</si>
  <si>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</si>
  <si>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</si>
  <si>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</si>
  <si>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</si>
  <si>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</si>
  <si>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</si>
  <si>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</si>
  <si>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</si>
  <si>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</si>
  <si>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</si>
  <si>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</si>
  <si>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</si>
  <si>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</si>
  <si>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</si>
  <si>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</si>
  <si>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</si>
  <si>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</si>
  <si>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</si>
  <si>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</si>
  <si>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</si>
  <si>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</si>
  <si>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</si>
  <si>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</si>
  <si>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</si>
  <si>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</si>
  <si>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</si>
  <si>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</si>
  <si>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</si>
  <si>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</si>
  <si>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</si>
  <si>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</si>
  <si>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</si>
  <si>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</si>
  <si>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</si>
  <si>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</si>
  <si>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</si>
  <si>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</si>
  <si>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</si>
  <si>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</si>
  <si>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</si>
  <si>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</si>
  <si>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</si>
  <si>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</si>
  <si>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</si>
  <si>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</si>
  <si>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</si>
  <si>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</si>
  <si>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</si>
  <si>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</si>
  <si>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</si>
  <si>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</si>
  <si>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</si>
  <si>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</si>
  <si>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</si>
  <si>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</si>
  <si>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</si>
  <si>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</si>
  <si>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</si>
  <si>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</si>
  <si>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</si>
  <si>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</si>
  <si>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</si>
  <si>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</si>
  <si>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</si>
  <si>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</si>
  <si>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</si>
  <si>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</si>
  <si>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</si>
  <si>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</si>
  <si>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</si>
  <si>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</si>
  <si>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</si>
  <si>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</si>
  <si>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</si>
  <si>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</si>
  <si>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</si>
  <si>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</si>
  <si>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</si>
  <si>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</si>
  <si>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</si>
  <si>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</si>
  <si>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</si>
  <si>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</si>
  <si>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</si>
  <si>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</si>
  <si>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</si>
  <si>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</si>
  <si>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</si>
  <si>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</si>
  <si>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</si>
  <si>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</si>
  <si>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</si>
  <si>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</si>
  <si>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</si>
  <si>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</si>
  <si>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</si>
  <si>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</si>
  <si>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</si>
  <si>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</si>
  <si>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</si>
  <si>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</si>
  <si>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</si>
  <si>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</si>
  <si>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</si>
  <si>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</si>
  <si>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</si>
  <si>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</si>
  <si>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</si>
  <si>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</si>
  <si>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</si>
  <si>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</si>
  <si>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</si>
  <si>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</si>
  <si>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</si>
  <si>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</si>
  <si>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</si>
  <si>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</si>
  <si>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</si>
  <si>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</si>
  <si>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</si>
  <si>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</si>
  <si>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</si>
  <si>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</si>
  <si>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</si>
  <si>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</si>
  <si>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</si>
  <si>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</si>
  <si>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</si>
  <si>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</si>
  <si>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</si>
  <si>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</si>
  <si>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</si>
  <si>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</si>
  <si>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</si>
  <si>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</si>
  <si>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</si>
  <si>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</si>
  <si>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</si>
  <si>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</si>
  <si>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</si>
  <si>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</si>
  <si>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</si>
  <si>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</si>
  <si>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</si>
  <si>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</si>
  <si>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</si>
  <si>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</si>
  <si>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</si>
  <si>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</si>
  <si>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</si>
  <si>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</si>
  <si>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</si>
  <si>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</si>
  <si>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</si>
  <si>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</si>
  <si>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</si>
  <si>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</si>
  <si>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</si>
  <si>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</si>
  <si>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</si>
  <si>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</si>
  <si>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</si>
  <si>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</si>
  <si>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</si>
  <si>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</si>
  <si>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</si>
  <si>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</si>
  <si>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</si>
  <si>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</si>
  <si>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</si>
  <si>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</si>
  <si>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</si>
  <si>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</si>
  <si>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</si>
  <si>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</si>
  <si>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</si>
  <si>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</si>
  <si>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</si>
  <si>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</si>
  <si>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</si>
  <si>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</si>
  <si>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</si>
  <si>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</si>
  <si>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</si>
  <si>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</si>
  <si>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</si>
  <si>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</si>
  <si>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</si>
  <si>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</si>
  <si>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</si>
  <si>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</si>
  <si>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</si>
  <si>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</si>
  <si>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</si>
  <si>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</si>
  <si>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</si>
  <si>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</si>
  <si>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</si>
  <si>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</si>
  <si>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</si>
  <si>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</si>
  <si>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</si>
  <si>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</si>
  <si>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</si>
  <si>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</si>
  <si>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</si>
  <si>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</si>
  <si>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</si>
  <si>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</si>
  <si>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</si>
  <si>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</si>
  <si>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</si>
  <si>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</si>
  <si>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</si>
  <si>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</si>
  <si>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</si>
  <si>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</si>
  <si>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</si>
  <si>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</si>
  <si>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</si>
  <si>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</si>
  <si>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</si>
  <si>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</si>
  <si>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</si>
  <si>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</si>
  <si>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</si>
  <si>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</si>
  <si>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</si>
  <si>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</si>
  <si>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</si>
  <si>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</si>
  <si>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</si>
  <si>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</si>
  <si>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</si>
  <si>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</si>
  <si>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</si>
  <si>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</si>
  <si>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</si>
  <si>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</si>
  <si>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</si>
  <si>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</si>
  <si>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</si>
  <si>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</si>
  <si>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</si>
  <si>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</si>
  <si>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</si>
  <si>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</si>
  <si>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</si>
  <si>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</si>
  <si>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</si>
  <si>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</si>
  <si>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</si>
  <si>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</si>
  <si>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</si>
  <si>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</si>
  <si>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</si>
  <si>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</si>
  <si>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</si>
  <si>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</si>
  <si>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</si>
  <si>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</si>
  <si>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</si>
  <si>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</si>
  <si>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</si>
  <si>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</si>
  <si>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</si>
  <si>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</si>
  <si>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</si>
  <si>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</si>
  <si>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</si>
  <si>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</si>
  <si>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</si>
  <si>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</si>
  <si>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</si>
  <si>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</si>
  <si>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</si>
  <si>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</si>
  <si>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</si>
  <si>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</si>
  <si>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</si>
  <si>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</si>
  <si>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</si>
  <si>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</si>
  <si>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</si>
  <si>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</si>
  <si>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</si>
  <si>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</si>
  <si>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</si>
  <si>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</si>
  <si>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</si>
  <si>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</si>
  <si>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</si>
  <si>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</si>
  <si>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</si>
  <si>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</si>
  <si>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</si>
  <si>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</si>
  <si>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</si>
  <si>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</si>
  <si>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</si>
  <si>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</si>
  <si>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</si>
  <si>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</si>
  <si>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</si>
  <si>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</si>
  <si>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</si>
  <si>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</si>
  <si>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</si>
  <si>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</si>
  <si>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</si>
  <si>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</si>
  <si>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</si>
  <si>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</si>
  <si>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</si>
  <si>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</si>
  <si>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</si>
  <si>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</si>
  <si>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</si>
  <si>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</si>
  <si>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</si>
  <si>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</si>
  <si>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</si>
  <si>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</si>
  <si>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</si>
  <si>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</si>
  <si>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</si>
  <si>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</si>
  <si>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</si>
  <si>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</si>
  <si>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</si>
  <si>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</si>
  <si>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</si>
  <si>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</si>
  <si>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</si>
  <si>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</si>
  <si>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</si>
  <si>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</si>
  <si>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</si>
  <si>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</si>
  <si>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</si>
  <si>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</si>
  <si>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</si>
  <si>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</si>
  <si>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</si>
  <si>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</si>
  <si>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</si>
  <si>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</si>
  <si>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</si>
  <si>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</si>
  <si>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</si>
  <si>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</si>
  <si>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</si>
  <si>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</si>
  <si>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</si>
  <si>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</si>
  <si>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</si>
  <si>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</si>
  <si>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</si>
  <si>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</si>
  <si>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</si>
  <si>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</si>
  <si>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</si>
  <si>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</si>
  <si>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</si>
  <si>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</si>
  <si>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</si>
  <si>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</si>
  <si>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</si>
  <si>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</si>
  <si>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</si>
  <si>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</si>
  <si>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</si>
  <si>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</si>
  <si>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</si>
  <si>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</si>
  <si>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</si>
  <si>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</si>
  <si>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</si>
  <si>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</si>
  <si>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</si>
  <si>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</si>
  <si>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</si>
  <si>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</si>
  <si>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</si>
  <si>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</si>
  <si>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</si>
  <si>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</si>
  <si>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</si>
  <si>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</si>
  <si>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</si>
  <si>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</si>
  <si>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</si>
  <si>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</si>
  <si>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</si>
  <si>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</si>
  <si>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</si>
  <si>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</si>
  <si>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</si>
  <si>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</si>
  <si>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</si>
  <si>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</si>
  <si>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</si>
  <si>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</si>
  <si>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</si>
  <si>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</si>
  <si>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</si>
  <si>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</si>
  <si>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</si>
  <si>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</si>
  <si>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</si>
  <si>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</si>
  <si>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</si>
  <si>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</si>
  <si>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</si>
  <si>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</si>
  <si>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</si>
  <si>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</si>
  <si>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</si>
  <si>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</si>
  <si>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</si>
  <si>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</si>
  <si>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</si>
  <si>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</si>
  <si>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</si>
  <si>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</si>
  <si>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</si>
  <si>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</si>
  <si>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</si>
  <si>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</si>
  <si>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</si>
  <si>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</si>
  <si>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</si>
  <si>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</si>
  <si>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</si>
  <si>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</si>
  <si>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</si>
  <si>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</si>
  <si>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</si>
  <si>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</si>
  <si>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</si>
  <si>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</si>
  <si>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</si>
  <si>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</si>
  <si>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</si>
  <si>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</si>
  <si>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</si>
  <si>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</si>
  <si>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</si>
  <si>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</si>
  <si>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</si>
  <si>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</si>
  <si>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</si>
  <si>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</si>
  <si>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</si>
  <si>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</si>
  <si>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</si>
  <si>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</si>
  <si>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</si>
  <si>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</si>
  <si>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</si>
  <si>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</si>
  <si>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</si>
  <si>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</si>
  <si>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</si>
  <si>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</si>
  <si>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</si>
  <si>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</si>
  <si>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</si>
  <si>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</si>
  <si>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</si>
  <si>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</si>
  <si>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</si>
  <si>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</si>
  <si>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</si>
  <si>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</si>
  <si>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</si>
  <si>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</si>
  <si>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</si>
  <si>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</si>
  <si>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</si>
  <si>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</si>
  <si>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</si>
  <si>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</si>
  <si>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</si>
  <si>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</si>
  <si>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</si>
  <si>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</si>
  <si>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</si>
  <si>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</si>
  <si>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</si>
  <si>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</si>
  <si>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</si>
  <si>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</si>
  <si>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</si>
  <si>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</si>
  <si>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</si>
  <si>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</si>
  <si>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</si>
  <si>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</si>
  <si>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</si>
  <si>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</si>
  <si>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</si>
  <si>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</si>
  <si>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</si>
  <si>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</si>
  <si>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</si>
  <si>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</si>
  <si>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</si>
  <si>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</si>
  <si>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</si>
  <si>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</si>
  <si>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</si>
  <si>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</si>
  <si>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</si>
  <si>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</si>
  <si>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</si>
  <si>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</si>
  <si>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</si>
  <si>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</si>
  <si>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</si>
  <si>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</si>
  <si>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</si>
  <si>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</si>
  <si>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</si>
  <si>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</si>
  <si>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</si>
  <si>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</si>
  <si>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</si>
  <si>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</si>
  <si>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</si>
  <si>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</si>
  <si>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</si>
  <si>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</si>
  <si>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</si>
  <si>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</si>
  <si>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</si>
  <si>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</si>
  <si>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</si>
  <si>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</si>
  <si>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</si>
  <si>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</si>
  <si>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</si>
  <si>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</si>
  <si>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</si>
  <si>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</si>
  <si>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</si>
  <si>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</si>
  <si>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</si>
  <si>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</si>
  <si>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</si>
  <si>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</si>
  <si>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</si>
  <si>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</si>
  <si>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</si>
  <si>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</si>
  <si>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</si>
  <si>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</si>
  <si>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</si>
  <si>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</si>
  <si>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</si>
  <si>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</si>
  <si>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</si>
  <si>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</si>
  <si>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</si>
  <si>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</si>
  <si>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</si>
  <si>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</si>
  <si>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</si>
  <si>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</si>
  <si>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</si>
  <si>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</si>
  <si>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</si>
  <si>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</si>
  <si>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</si>
  <si>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</si>
  <si>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</si>
  <si>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</si>
  <si>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</si>
  <si>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</si>
  <si>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</si>
  <si>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</si>
  <si>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</si>
  <si>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</si>
  <si>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</si>
  <si>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</si>
  <si>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</si>
  <si>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</si>
  <si>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</si>
  <si>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</si>
  <si>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</si>
  <si>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</si>
  <si>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</si>
  <si>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</si>
  <si>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</si>
  <si>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</si>
  <si>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</si>
  <si>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</si>
  <si>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</si>
  <si>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</si>
  <si>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</si>
  <si>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</si>
  <si>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</si>
  <si>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</si>
  <si>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</si>
  <si>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</si>
  <si>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</si>
  <si>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</si>
  <si>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</si>
  <si>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</si>
  <si>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</si>
  <si>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</si>
  <si>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</si>
  <si>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</si>
  <si>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</si>
  <si>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</si>
  <si>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</si>
  <si>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</si>
  <si>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</si>
  <si>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</si>
  <si>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</si>
  <si>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</si>
  <si>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</si>
  <si>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</si>
  <si>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</si>
  <si>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</si>
  <si>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</si>
  <si>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</si>
  <si>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</si>
  <si>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</si>
  <si>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</si>
  <si>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</si>
  <si>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</si>
  <si>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</si>
  <si>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</si>
  <si>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</si>
  <si>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</si>
  <si>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</si>
  <si>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</si>
  <si>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</si>
  <si>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</si>
  <si>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</si>
  <si>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</si>
  <si>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</si>
  <si>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</si>
  <si>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</si>
  <si>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</si>
  <si>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</si>
  <si>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</si>
  <si>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</si>
  <si>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</si>
  <si>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</si>
  <si>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</si>
  <si>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</si>
  <si>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</si>
  <si>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</si>
  <si>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</si>
  <si>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</si>
  <si>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</si>
  <si>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</si>
  <si>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</si>
  <si>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</si>
  <si>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</si>
  <si>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</si>
  <si>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</si>
  <si>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</si>
  <si>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</si>
  <si>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</si>
  <si>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</si>
  <si>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</si>
  <si>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</si>
  <si>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</si>
  <si>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</si>
  <si>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</si>
  <si>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</si>
  <si>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</si>
  <si>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</si>
  <si>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</si>
  <si>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</si>
  <si>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</si>
  <si>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</si>
  <si>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</si>
  <si>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</si>
  <si>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</si>
  <si>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</si>
  <si>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</si>
  <si>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</si>
  <si>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</si>
  <si>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</si>
  <si>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</si>
  <si>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</si>
  <si>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</si>
  <si>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</si>
  <si>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</si>
  <si>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</si>
  <si>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</si>
  <si>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</si>
  <si>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</si>
  <si>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</si>
  <si>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</si>
  <si>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</si>
  <si>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</si>
  <si>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</si>
  <si>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</si>
  <si>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</si>
  <si>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</si>
  <si>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</si>
  <si>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</si>
  <si>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</si>
  <si>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</si>
  <si>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</si>
  <si>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</si>
  <si>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</si>
  <si>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</si>
  <si>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</si>
  <si>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</si>
  <si>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</si>
  <si>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</si>
  <si>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</si>
  <si>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</si>
  <si>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</si>
  <si>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</si>
  <si>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</si>
  <si>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</si>
  <si>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</si>
  <si>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</si>
  <si>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</si>
  <si>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</si>
  <si>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</si>
  <si>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</si>
  <si>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</si>
  <si>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</si>
  <si>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</si>
  <si>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</si>
  <si>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</si>
  <si>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</si>
  <si>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</si>
  <si>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</si>
  <si>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</si>
  <si>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</si>
  <si>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</si>
  <si>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</si>
  <si>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</si>
  <si>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</si>
  <si>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</si>
  <si>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</si>
  <si>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</si>
  <si>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</si>
  <si>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</si>
  <si>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</si>
  <si>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</si>
  <si>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</si>
  <si>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</si>
  <si>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</si>
  <si>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</si>
  <si>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</si>
  <si>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</si>
  <si>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</si>
  <si>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</si>
  <si>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</si>
  <si>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</si>
  <si>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</si>
  <si>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</si>
  <si>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</si>
  <si>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</si>
  <si>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</si>
  <si>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</si>
  <si>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</si>
  <si>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</si>
  <si>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</si>
  <si>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</si>
  <si>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</si>
  <si>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</si>
  <si>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</si>
  <si>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</si>
  <si>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</si>
  <si>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</si>
  <si>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</si>
  <si>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</si>
  <si>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</si>
  <si>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</si>
  <si>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</si>
  <si>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</si>
  <si>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</si>
  <si>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</si>
  <si>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</si>
  <si>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</si>
  <si>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</si>
  <si>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</si>
  <si>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</si>
  <si>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</si>
  <si>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</si>
  <si>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</si>
  <si>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</si>
  <si>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</si>
  <si>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</si>
  <si>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</si>
  <si>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</si>
  <si>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</si>
  <si>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</si>
  <si>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</si>
  <si>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</si>
  <si>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</si>
  <si>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</si>
  <si>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</si>
  <si>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</si>
  <si>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</si>
  <si>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</si>
  <si>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</si>
  <si>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</si>
  <si>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</si>
  <si>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</si>
  <si>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</si>
  <si>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</si>
  <si>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</si>
  <si>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</si>
  <si>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</si>
  <si>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</si>
  <si>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</si>
  <si>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</si>
  <si>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</si>
  <si>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</si>
  <si>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</si>
  <si>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</si>
  <si>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</si>
  <si>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</si>
  <si>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</si>
  <si>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</si>
  <si>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</si>
  <si>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</si>
  <si>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</si>
  <si>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</si>
  <si>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</si>
  <si>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</si>
  <si>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</si>
  <si>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</si>
  <si>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</si>
  <si>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</si>
  <si>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</si>
  <si>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</si>
  <si>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</si>
  <si>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</si>
  <si>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</si>
  <si>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</si>
  <si>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</si>
  <si>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</si>
  <si>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</si>
  <si>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</si>
  <si>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</si>
  <si>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</si>
  <si>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</si>
  <si>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</si>
  <si>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</si>
  <si>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</si>
  <si>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</si>
  <si>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</si>
  <si>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</si>
  <si>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</si>
  <si>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</si>
  <si>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</si>
  <si>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</si>
  <si>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</si>
  <si>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</si>
  <si>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</si>
  <si>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</si>
  <si>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</si>
  <si>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</si>
  <si>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</si>
  <si>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</si>
  <si>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</si>
  <si>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</si>
  <si>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</si>
  <si>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</si>
  <si>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</si>
  <si>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</si>
  <si>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</si>
  <si>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</si>
  <si>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</si>
  <si>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</si>
  <si>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</si>
  <si>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</si>
  <si>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</si>
  <si>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</si>
  <si>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</si>
  <si>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</si>
  <si>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</si>
  <si>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</si>
  <si>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</si>
  <si>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</si>
  <si>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</si>
  <si>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</si>
  <si>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</si>
  <si>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</si>
  <si>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</si>
  <si>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</si>
  <si>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</si>
  <si>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</si>
  <si>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</si>
  <si>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</si>
  <si>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</si>
  <si>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</si>
  <si>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</si>
  <si>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</si>
  <si>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</si>
  <si>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</si>
  <si>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</si>
  <si>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</si>
  <si>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</si>
  <si>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</si>
  <si>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</si>
  <si>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</si>
  <si>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</si>
  <si>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</si>
  <si>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</si>
  <si>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</si>
  <si>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</si>
  <si>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</si>
  <si>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</si>
  <si>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</si>
  <si>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</si>
  <si>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</si>
  <si>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</si>
  <si>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</si>
  <si>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</si>
  <si>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</si>
  <si>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</si>
  <si>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</si>
  <si>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</si>
  <si>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</si>
  <si>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</si>
  <si>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</si>
  <si>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</si>
  <si>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</si>
  <si>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</si>
  <si>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</si>
  <si>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</si>
  <si>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</si>
  <si>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</si>
  <si>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</si>
  <si>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</si>
  <si>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</si>
  <si>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</si>
  <si>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</si>
  <si>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</si>
  <si>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</si>
  <si>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</si>
  <si>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</si>
  <si>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</si>
  <si>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</si>
  <si>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</si>
  <si>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</si>
  <si>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</si>
  <si>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</si>
  <si>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</si>
  <si>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</si>
  <si>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</si>
  <si>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</si>
  <si>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</si>
  <si>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</si>
  <si>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</si>
  <si>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</si>
  <si>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</si>
  <si>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</si>
  <si>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</si>
  <si>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</si>
  <si>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</si>
  <si>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</si>
  <si>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</si>
  <si>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</si>
  <si>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</si>
  <si>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</si>
  <si>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</si>
  <si>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</si>
  <si>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</si>
  <si>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</si>
  <si>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</si>
  <si>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</si>
  <si>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</si>
  <si>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</si>
  <si>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</si>
  <si>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</si>
  <si>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</si>
  <si>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</si>
  <si>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</si>
  <si>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</si>
  <si>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</si>
  <si>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</si>
  <si>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</si>
  <si>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</si>
  <si>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</si>
  <si>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</si>
  <si>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</si>
  <si>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</si>
  <si>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</si>
  <si>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</si>
  <si>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</si>
  <si>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</si>
  <si>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</si>
  <si>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</si>
  <si>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</si>
  <si>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</si>
  <si>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</si>
  <si>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</si>
  <si>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</si>
  <si>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</si>
  <si>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</si>
  <si>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</si>
  <si>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</si>
  <si>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</si>
  <si>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</si>
  <si>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</si>
  <si>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</si>
  <si>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</si>
  <si>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</si>
  <si>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</si>
  <si>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</si>
  <si>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</si>
  <si>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</si>
  <si>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</si>
  <si>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</si>
  <si>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</si>
  <si>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</si>
  <si>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</si>
  <si>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</si>
  <si>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</si>
  <si>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</si>
  <si>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</si>
  <si>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</si>
  <si>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</si>
  <si>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</si>
  <si>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</si>
  <si>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</si>
  <si>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</si>
  <si>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</si>
  <si>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</si>
  <si>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</si>
  <si>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</si>
  <si>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</si>
  <si>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</si>
  <si>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</si>
  <si>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</si>
  <si>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</si>
  <si>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</si>
  <si>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</si>
  <si>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</si>
  <si>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</si>
  <si>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</si>
  <si>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</si>
  <si>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</si>
  <si>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</si>
  <si>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</si>
  <si>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</si>
  <si>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</si>
  <si>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</si>
  <si>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</si>
  <si>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</si>
  <si>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</si>
  <si>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</si>
  <si>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</si>
  <si>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</si>
  <si>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</si>
  <si>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</si>
  <si>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</si>
  <si>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</si>
  <si>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</si>
  <si>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</si>
  <si>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</si>
  <si>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</si>
  <si>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</si>
  <si>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</si>
  <si>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</si>
  <si>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</si>
  <si>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</si>
  <si>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</si>
  <si>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</si>
  <si>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</si>
  <si>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</si>
  <si>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</si>
  <si>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</si>
  <si>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</si>
  <si>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</si>
  <si>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</si>
  <si>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</si>
  <si>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</si>
  <si>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</si>
  <si>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</si>
  <si>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</si>
  <si>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</si>
  <si>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</si>
  <si>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</si>
  <si>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</si>
  <si>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</si>
  <si>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</si>
  <si>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</si>
  <si>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</si>
  <si>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</si>
  <si>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</si>
  <si>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</si>
  <si>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</si>
  <si>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</si>
  <si>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</si>
  <si>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</si>
  <si>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</si>
  <si>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</si>
  <si>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</si>
  <si>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</si>
  <si>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</si>
  <si>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</si>
  <si>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</si>
  <si>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</si>
  <si>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</si>
  <si>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</si>
  <si>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</si>
  <si>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</si>
  <si>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</si>
  <si>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</si>
  <si>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</si>
  <si>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</si>
  <si>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</si>
  <si>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</si>
  <si>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</si>
  <si>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</si>
  <si>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</si>
  <si>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</si>
  <si>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</si>
  <si>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</si>
  <si>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</si>
  <si>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</si>
  <si>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</si>
  <si>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</si>
  <si>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</si>
  <si>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</si>
  <si>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</si>
  <si>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</si>
  <si>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</si>
  <si>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</si>
  <si>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</si>
  <si>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</si>
  <si>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</si>
  <si>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</si>
  <si>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</si>
  <si>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</si>
  <si>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</si>
  <si>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</si>
  <si>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</si>
  <si>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</si>
  <si>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</si>
  <si>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</si>
  <si>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</si>
  <si>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</si>
  <si>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</si>
  <si>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</si>
  <si>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</si>
  <si>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</si>
  <si>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</si>
  <si>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</si>
  <si>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</si>
  <si>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</si>
  <si>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</si>
  <si>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</si>
  <si>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</si>
  <si>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</si>
  <si>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</si>
  <si>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</si>
  <si>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</si>
  <si>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</si>
  <si>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</si>
  <si>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</si>
  <si>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</si>
  <si>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</si>
  <si>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</si>
  <si>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</si>
  <si>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</si>
  <si>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</si>
  <si>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</si>
  <si>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</si>
  <si>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</si>
  <si>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</si>
  <si>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</si>
  <si>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</si>
  <si>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</si>
  <si>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</si>
  <si>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</si>
  <si>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</si>
  <si>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</si>
  <si>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</si>
  <si>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</si>
  <si>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</si>
  <si>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</si>
  <si>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</si>
  <si>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</si>
  <si>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</si>
  <si>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</si>
  <si>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</si>
  <si>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</si>
  <si>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</si>
  <si>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</si>
  <si>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</si>
  <si>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</si>
  <si>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</si>
  <si>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</si>
  <si>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</si>
  <si>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</si>
  <si>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</si>
  <si>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</si>
  <si>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</si>
  <si>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</si>
  <si>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</si>
  <si>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</si>
  <si>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</si>
  <si>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</si>
  <si>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</si>
  <si>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</si>
  <si>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</si>
  <si>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</si>
  <si>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</si>
  <si>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</si>
  <si>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</si>
  <si>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</si>
  <si>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</si>
  <si>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</si>
  <si>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</si>
  <si>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</si>
  <si>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</si>
  <si>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</si>
  <si>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</si>
  <si>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</si>
  <si>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</si>
  <si>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</si>
  <si>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</si>
  <si>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</si>
  <si>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</si>
  <si>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</si>
  <si>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</si>
  <si>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</si>
  <si>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</si>
  <si>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</si>
  <si>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</si>
  <si>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</si>
  <si>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</si>
  <si>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</si>
  <si>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</si>
  <si>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</si>
  <si>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</si>
  <si>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</si>
  <si>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</si>
  <si>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</si>
  <si>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</si>
  <si>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</si>
  <si>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</si>
  <si>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</si>
  <si>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</si>
  <si>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</si>
  <si>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</si>
  <si>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</si>
  <si>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</si>
  <si>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</si>
  <si>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</si>
  <si>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</si>
  <si>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</si>
  <si>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</si>
  <si>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</si>
  <si>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</si>
  <si>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</si>
  <si>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</si>
  <si>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</si>
  <si>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</si>
  <si>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</si>
  <si>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</si>
  <si>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</si>
  <si>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</si>
  <si>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</si>
  <si>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</si>
  <si>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</si>
  <si>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</si>
  <si>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</si>
  <si>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</si>
  <si>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</si>
  <si>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</si>
  <si>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</si>
  <si>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</si>
  <si>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</si>
  <si>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</si>
  <si>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</si>
  <si>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</si>
  <si>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</si>
  <si>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</si>
  <si>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</si>
  <si>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</si>
  <si>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</si>
  <si>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</si>
  <si>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</si>
  <si>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</si>
  <si>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</si>
  <si>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</si>
  <si>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</si>
  <si>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</si>
  <si>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</si>
  <si>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</si>
  <si>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</si>
  <si>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</si>
  <si>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</si>
  <si>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</si>
  <si>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</si>
  <si>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</si>
  <si>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</si>
  <si>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</si>
  <si>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</si>
  <si>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</si>
  <si>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</si>
  <si>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</si>
  <si>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</si>
  <si>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</si>
  <si>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</si>
  <si>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</si>
  <si>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</si>
  <si>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</si>
  <si>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</si>
  <si>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</si>
  <si>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</si>
  <si>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</si>
  <si>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</si>
  <si>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</si>
  <si>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</si>
  <si>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</si>
  <si>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</si>
  <si>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</si>
  <si>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</si>
  <si>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</si>
  <si>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</si>
  <si>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</si>
  <si>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</si>
  <si>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</si>
  <si>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</si>
  <si>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</si>
  <si>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</si>
  <si>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</si>
  <si>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</si>
  <si>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</si>
  <si>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</si>
  <si>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</si>
  <si>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</si>
  <si>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</si>
  <si>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</si>
  <si>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</si>
  <si>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</si>
  <si>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</si>
  <si>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</si>
  <si>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</si>
  <si>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</si>
  <si>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</si>
  <si>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</si>
  <si>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</si>
  <si>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</si>
  <si>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</si>
  <si>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</si>
  <si>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</si>
  <si>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</si>
  <si>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</si>
  <si>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</si>
  <si>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</si>
  <si>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</si>
  <si>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</si>
  <si>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</si>
  <si>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</si>
  <si>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</si>
  <si>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</si>
  <si>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</si>
  <si>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</si>
  <si>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</si>
  <si>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</si>
  <si>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</si>
  <si>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</si>
  <si>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</si>
  <si>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</si>
  <si>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</si>
  <si>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</si>
  <si>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</si>
  <si>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</si>
  <si>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</si>
  <si>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</si>
  <si>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</si>
  <si>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</si>
  <si>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</si>
  <si>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</si>
  <si>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</si>
  <si>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</si>
  <si>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</si>
  <si>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</si>
  <si>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</si>
  <si>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</si>
  <si>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</si>
  <si>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</si>
  <si>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</si>
  <si>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</si>
  <si>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</si>
  <si>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</si>
  <si>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</si>
  <si>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</si>
  <si>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</si>
  <si>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</si>
  <si>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</si>
  <si>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</si>
  <si>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</si>
  <si>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</si>
  <si>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</si>
  <si>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</si>
  <si>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</si>
  <si>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</si>
  <si>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</si>
  <si>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</si>
  <si>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</si>
  <si>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</si>
  <si>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</si>
  <si>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</si>
  <si>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</si>
  <si>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</si>
  <si>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</si>
  <si>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</si>
  <si>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</si>
  <si>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</si>
  <si>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</si>
  <si>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</si>
  <si>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</si>
  <si>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</si>
  <si>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</si>
  <si>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</si>
  <si>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</si>
  <si>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</si>
  <si>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</si>
  <si>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</si>
  <si>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</si>
  <si>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</si>
  <si>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</si>
  <si>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</si>
  <si>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</si>
  <si>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</si>
  <si>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</si>
  <si>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</si>
  <si>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</si>
  <si>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</si>
  <si>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</si>
  <si>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</si>
  <si>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</si>
  <si>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</si>
  <si>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</si>
  <si>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</si>
  <si>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</si>
  <si>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</si>
  <si>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</si>
  <si>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</si>
  <si>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</si>
  <si>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</si>
  <si>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</si>
  <si>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</si>
  <si>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</si>
  <si>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</si>
  <si>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</si>
  <si>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</si>
  <si>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</si>
  <si>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</si>
  <si>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</si>
  <si>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</si>
  <si>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</si>
  <si>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</si>
  <si>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</si>
  <si>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</si>
  <si>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</si>
  <si>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</si>
  <si>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</si>
  <si>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</si>
  <si>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</si>
  <si>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</si>
  <si>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</si>
  <si>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</si>
  <si>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</si>
  <si>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</si>
  <si>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</si>
  <si>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</si>
  <si>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</si>
  <si>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</si>
  <si>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</si>
  <si>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</si>
  <si>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</si>
  <si>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</si>
  <si>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</si>
  <si>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</si>
  <si>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</si>
  <si>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</si>
  <si>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</si>
  <si>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</si>
  <si>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</si>
  <si>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</si>
  <si>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</si>
  <si>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</si>
  <si>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</si>
  <si>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</si>
  <si>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</si>
  <si>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</si>
  <si>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</si>
  <si>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</si>
  <si>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</si>
  <si>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</si>
  <si>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</si>
  <si>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</si>
  <si>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</si>
  <si>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</si>
  <si>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</si>
  <si>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</si>
  <si>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</si>
  <si>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</si>
  <si>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</si>
  <si>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</si>
  <si>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</si>
  <si>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</si>
  <si>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</si>
  <si>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</si>
  <si>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</si>
  <si>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</si>
  <si>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</si>
  <si>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</si>
  <si>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</si>
  <si>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</si>
  <si>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</si>
  <si>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</si>
  <si>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</si>
  <si>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</si>
  <si>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</si>
  <si>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</si>
  <si>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</si>
  <si>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</si>
  <si>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</si>
  <si>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</si>
  <si>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</si>
  <si>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</si>
  <si>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</si>
  <si>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</si>
  <si>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</si>
  <si>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</si>
  <si>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</si>
  <si>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</si>
  <si>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</si>
  <si>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</si>
  <si>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</si>
  <si>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</si>
  <si>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</si>
  <si>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</si>
  <si>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</si>
  <si>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</si>
  <si>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</si>
  <si>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</si>
  <si>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</si>
  <si>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</si>
  <si>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</si>
  <si>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</si>
  <si>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</si>
  <si>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</si>
  <si>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</si>
  <si>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</si>
  <si>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</si>
  <si>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</si>
  <si>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</si>
  <si>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</si>
  <si>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</si>
  <si>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</si>
  <si>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</si>
  <si>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</si>
  <si>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</si>
  <si>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</si>
  <si>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</si>
  <si>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</si>
  <si>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</si>
  <si>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</si>
  <si>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</si>
  <si>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</si>
  <si>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</si>
  <si>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</si>
  <si>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</si>
  <si>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</si>
  <si>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</si>
  <si>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</si>
  <si>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</si>
  <si>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</si>
  <si>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</si>
  <si>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</si>
  <si>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</si>
  <si>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</si>
  <si>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</si>
  <si>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</si>
  <si>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</si>
  <si>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</si>
  <si>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</si>
  <si>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</si>
  <si>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</si>
  <si>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</si>
  <si>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</si>
  <si>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</si>
  <si>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</si>
  <si>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</si>
  <si>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</si>
  <si>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</si>
  <si>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</si>
  <si>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</si>
  <si>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</si>
  <si>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</si>
  <si>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</si>
  <si>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</si>
  <si>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</si>
  <si>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</si>
  <si>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</si>
  <si>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</si>
  <si>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</si>
  <si>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</si>
  <si>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</si>
  <si>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</si>
  <si>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</si>
  <si>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</si>
  <si>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</si>
  <si>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</si>
  <si>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</si>
  <si>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</si>
  <si>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</si>
  <si>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</si>
  <si>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</si>
  <si>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</si>
  <si>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</si>
  <si>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</si>
  <si>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</si>
  <si>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</si>
  <si>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</si>
  <si>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</si>
  <si>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</si>
  <si>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</si>
  <si>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</si>
  <si>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</si>
  <si>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</si>
  <si>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</si>
  <si>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</si>
  <si>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</si>
  <si>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</si>
  <si>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</si>
  <si>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</si>
  <si>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</si>
  <si>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</si>
  <si>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</si>
  <si>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</si>
  <si>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</si>
  <si>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</si>
  <si>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</si>
  <si>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</si>
  <si>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</si>
  <si>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</si>
  <si>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</si>
  <si>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</si>
  <si>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</si>
  <si>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</si>
  <si>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</si>
  <si>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</si>
  <si>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</si>
  <si>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</si>
  <si>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</si>
  <si>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</si>
  <si>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</si>
  <si>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</si>
  <si>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</si>
  <si>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</si>
  <si>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</si>
  <si>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</si>
  <si>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</si>
  <si>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</si>
  <si>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</si>
  <si>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</si>
  <si>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</si>
  <si>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</si>
  <si>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</si>
  <si>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</si>
  <si>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</si>
  <si>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</si>
  <si>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</si>
  <si>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</si>
  <si>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</si>
  <si>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</si>
  <si>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</si>
  <si>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</si>
  <si>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</si>
  <si>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</si>
  <si>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</si>
  <si>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</si>
  <si>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</si>
  <si>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</si>
  <si>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</si>
  <si>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</si>
  <si>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</si>
  <si>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</si>
  <si>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</si>
  <si>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</si>
  <si>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</si>
  <si>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</si>
  <si>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</si>
  <si>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</si>
  <si>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</si>
  <si>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</si>
  <si>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</si>
  <si>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</si>
  <si>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</si>
  <si>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</si>
  <si>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</si>
  <si>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</si>
  <si>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</si>
  <si>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</si>
  <si>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</si>
  <si>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</si>
  <si>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</si>
  <si>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</si>
  <si>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</si>
  <si>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</si>
  <si>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</si>
  <si>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</si>
  <si>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</si>
  <si>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</si>
  <si>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</si>
  <si>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</si>
  <si>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</si>
  <si>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</si>
  <si>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</si>
  <si>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</si>
  <si>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</si>
  <si>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</si>
  <si>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</si>
  <si>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</si>
  <si>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</si>
  <si>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</si>
  <si>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</si>
  <si>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</si>
  <si>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</si>
  <si>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</si>
  <si>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</si>
  <si>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</si>
  <si>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</si>
  <si>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</si>
  <si>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</si>
  <si>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</si>
  <si>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</si>
  <si>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</si>
  <si>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</si>
  <si>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</si>
  <si>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</si>
  <si>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</si>
  <si>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</si>
  <si>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</si>
  <si>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</si>
  <si>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</si>
  <si>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</si>
  <si>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</si>
  <si>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</si>
  <si>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</si>
  <si>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</si>
  <si>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</si>
  <si>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</si>
  <si>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</si>
  <si>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</si>
  <si>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</si>
  <si>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</si>
  <si>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</si>
  <si>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</si>
  <si>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</si>
  <si>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</si>
  <si>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</si>
  <si>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</si>
  <si>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</si>
  <si>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</si>
  <si>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</si>
  <si>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</si>
  <si>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</si>
  <si>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</si>
  <si>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</si>
  <si>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</si>
  <si>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</si>
  <si>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</si>
  <si>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</si>
  <si>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</si>
  <si>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</si>
  <si>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</si>
  <si>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</si>
  <si>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</si>
  <si>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</si>
  <si>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</si>
  <si>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</si>
  <si>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</si>
  <si>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</si>
  <si>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</si>
  <si>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</si>
  <si>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</si>
  <si>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</si>
  <si>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</si>
  <si>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</si>
  <si>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</si>
  <si>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</si>
  <si>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</si>
  <si>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</si>
  <si>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</si>
  <si>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</si>
  <si>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</si>
  <si>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</si>
  <si>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</si>
  <si>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</si>
  <si>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</si>
  <si>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</si>
  <si>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</si>
  <si>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</si>
  <si>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</si>
  <si>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</si>
  <si>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</si>
  <si>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</si>
  <si>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</si>
  <si>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</si>
  <si>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</si>
  <si>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</si>
  <si>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</si>
  <si>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</si>
  <si>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</si>
  <si>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</si>
  <si>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</si>
  <si>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</si>
  <si>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</si>
  <si>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</si>
  <si>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</si>
  <si>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</si>
  <si>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</si>
  <si>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</si>
  <si>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</si>
  <si>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</si>
  <si>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</si>
  <si>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</si>
  <si>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</si>
  <si>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</si>
  <si>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</si>
  <si>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</si>
  <si>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</si>
  <si>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</si>
  <si>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</si>
  <si>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</si>
  <si>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</si>
  <si>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</si>
  <si>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</si>
  <si>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</si>
  <si>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</si>
  <si>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</si>
  <si>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</si>
  <si>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</si>
  <si>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</si>
  <si>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</si>
  <si>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</si>
  <si>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</si>
  <si>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</si>
  <si>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</si>
  <si>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</si>
  <si>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</si>
  <si>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</si>
  <si>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</si>
  <si>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</si>
  <si>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</si>
  <si>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</si>
  <si>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</si>
  <si>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</si>
  <si>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</si>
  <si>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</si>
  <si>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</si>
  <si>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</si>
  <si>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</si>
  <si>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</si>
  <si>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</si>
  <si>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</si>
  <si>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</si>
  <si>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</si>
  <si>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</si>
  <si>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</si>
  <si>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</si>
  <si>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</si>
  <si>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</si>
  <si>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</si>
  <si>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</si>
  <si>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</si>
  <si>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</si>
  <si>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</si>
  <si>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</si>
  <si>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</si>
  <si>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</si>
  <si>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</si>
  <si>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</si>
  <si>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</si>
  <si>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</si>
  <si>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</si>
  <si>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</si>
  <si>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</si>
  <si>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</si>
  <si>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</si>
  <si>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</si>
  <si>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</si>
  <si>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</si>
  <si>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</si>
  <si>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</si>
  <si>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</si>
  <si>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</si>
  <si>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</si>
  <si>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</si>
  <si>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</si>
  <si>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</si>
  <si>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</si>
  <si>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</si>
  <si>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</si>
  <si>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</si>
  <si>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</si>
  <si>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</si>
  <si>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</si>
  <si>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</si>
  <si>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</si>
  <si>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</si>
  <si>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</si>
  <si>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</si>
  <si>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</si>
  <si>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</si>
  <si>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</si>
  <si>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</si>
  <si>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</si>
  <si>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</si>
  <si>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</si>
  <si>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</si>
  <si>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</si>
  <si>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</si>
  <si>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</si>
  <si>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</si>
  <si>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</si>
  <si>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</si>
  <si>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</si>
  <si>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</si>
  <si>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</si>
  <si>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</si>
  <si>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</si>
  <si>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</si>
  <si>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</si>
  <si>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</si>
  <si>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</si>
  <si>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</si>
  <si>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</si>
  <si>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</si>
  <si>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</si>
  <si>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</si>
  <si>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</si>
  <si>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</si>
  <si>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</si>
  <si>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</si>
  <si>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</si>
  <si>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</si>
  <si>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</si>
  <si>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</si>
  <si>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</si>
  <si>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</si>
  <si>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</si>
  <si>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</si>
  <si>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</si>
  <si>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</si>
  <si>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</si>
  <si>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</si>
  <si>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</si>
  <si>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</si>
  <si>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</si>
  <si>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</si>
  <si>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</si>
  <si>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</si>
  <si>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</si>
  <si>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</si>
  <si>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</si>
  <si>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</si>
  <si>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</si>
  <si>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</si>
  <si>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</si>
  <si>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</si>
  <si>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</si>
  <si>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</si>
  <si>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</si>
  <si>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</si>
  <si>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</si>
  <si>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</si>
  <si>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</si>
  <si>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</si>
  <si>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</si>
  <si>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</si>
  <si>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</si>
  <si>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</si>
  <si>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</si>
  <si>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</si>
  <si>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</si>
  <si>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</si>
  <si>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</si>
  <si>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</si>
  <si>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</si>
  <si>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</si>
  <si>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</si>
  <si>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</si>
  <si>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</si>
  <si>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</si>
  <si>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</si>
  <si>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</si>
  <si>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</si>
  <si>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</si>
  <si>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</si>
  <si>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</si>
  <si>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</si>
  <si>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</si>
  <si>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</si>
  <si>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</si>
  <si>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</si>
  <si>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</si>
  <si>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</si>
  <si>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</si>
  <si>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</si>
  <si>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</si>
  <si>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</si>
  <si>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</si>
  <si>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</si>
  <si>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</si>
  <si>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</si>
  <si>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</si>
  <si>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</si>
  <si>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</si>
  <si>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</si>
  <si>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</si>
  <si>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</si>
  <si>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</si>
  <si>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</si>
  <si>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</si>
  <si>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</si>
  <si>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</si>
  <si>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</si>
  <si>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</si>
  <si>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</si>
  <si>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</si>
  <si>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</si>
  <si>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</si>
  <si>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</si>
  <si>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</si>
  <si>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</si>
  <si>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</si>
  <si>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</si>
  <si>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</si>
  <si>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</si>
  <si>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</si>
  <si>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</si>
  <si>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</si>
  <si>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</si>
  <si>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</si>
  <si>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</si>
  <si>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</si>
  <si>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</si>
  <si>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</si>
  <si>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</si>
  <si>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</si>
  <si>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</si>
  <si>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</si>
  <si>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</si>
  <si>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</si>
  <si>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</si>
  <si>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</si>
  <si>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</si>
  <si>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</si>
  <si>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</si>
  <si>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</si>
  <si>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</si>
  <si>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</si>
  <si>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</si>
  <si>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</si>
  <si>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</si>
  <si>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</si>
  <si>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</si>
  <si>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</si>
  <si>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</si>
  <si>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</si>
  <si>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</si>
  <si>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</si>
  <si>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</si>
  <si>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</si>
  <si>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</si>
  <si>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</si>
  <si>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</si>
  <si>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</si>
  <si>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</si>
  <si>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</si>
  <si>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</si>
  <si>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</si>
  <si>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</si>
  <si>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</si>
  <si>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</si>
  <si>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</si>
  <si>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</si>
  <si>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</si>
  <si>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</si>
  <si>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</si>
  <si>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</si>
  <si>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</si>
  <si>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</si>
  <si>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</si>
  <si>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</si>
  <si>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</si>
  <si>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</si>
  <si>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</si>
  <si>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</si>
  <si>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</si>
  <si>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</si>
  <si>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</si>
  <si>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</si>
  <si>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</si>
  <si>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</si>
  <si>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</si>
  <si>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</si>
  <si>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</si>
  <si>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</si>
  <si>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</si>
  <si>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</si>
  <si>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</si>
  <si>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</si>
  <si>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</si>
  <si>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</si>
  <si>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</si>
  <si>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</si>
  <si>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</si>
  <si>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</si>
  <si>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</si>
  <si>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</si>
  <si>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</si>
  <si>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</si>
  <si>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</si>
  <si>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</si>
  <si>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</si>
  <si>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</si>
  <si>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</si>
  <si>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</si>
  <si>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</si>
  <si>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</si>
  <si>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</si>
  <si>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</si>
  <si>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</si>
  <si>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</si>
  <si>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</si>
  <si>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</si>
  <si>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</si>
  <si>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</si>
  <si>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</si>
  <si>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</si>
  <si>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</si>
  <si>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</si>
  <si>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</si>
  <si>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</si>
  <si>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</si>
  <si>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</si>
  <si>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</si>
  <si>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</si>
  <si>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</si>
  <si>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</si>
  <si>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</si>
  <si>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</si>
  <si>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</si>
  <si>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</si>
  <si>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</si>
  <si>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</si>
  <si>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</si>
  <si>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</si>
  <si>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</si>
  <si>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</si>
  <si>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</si>
  <si>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</si>
  <si>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</si>
  <si>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</si>
  <si>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</si>
  <si>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</si>
  <si>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</si>
  <si>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</si>
  <si>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</si>
  <si>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</si>
  <si>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</si>
  <si>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</si>
  <si>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</si>
  <si>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</si>
  <si>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</si>
  <si>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</si>
  <si>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</si>
  <si>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</si>
  <si>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</si>
  <si>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</si>
  <si>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</si>
  <si>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</si>
  <si>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</si>
  <si>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</si>
  <si>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</si>
  <si>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</si>
  <si>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</si>
  <si>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</si>
  <si>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</si>
  <si>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</si>
  <si>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</si>
  <si>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</si>
  <si>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</si>
  <si>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</si>
  <si>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</si>
  <si>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</si>
  <si>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</si>
  <si>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</si>
  <si>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</si>
  <si>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</si>
  <si>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</si>
  <si>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</si>
  <si>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</si>
  <si>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</si>
  <si>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</si>
  <si>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</si>
  <si>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</si>
  <si>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</si>
  <si>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</si>
  <si>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</si>
  <si>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</si>
  <si>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</si>
  <si>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</si>
  <si>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</si>
  <si>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</si>
  <si>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</si>
  <si>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</si>
  <si>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</si>
  <si>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</si>
  <si>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</si>
  <si>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</si>
  <si>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</si>
  <si>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</si>
  <si>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</si>
  <si>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</si>
  <si>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</si>
  <si>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</si>
  <si>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</si>
  <si>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</si>
  <si>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</si>
  <si>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</si>
  <si>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</si>
  <si>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</si>
  <si>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</si>
  <si>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</si>
  <si>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</si>
  <si>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</si>
  <si>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</si>
  <si>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</si>
  <si>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</si>
  <si>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</si>
  <si>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</si>
  <si>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</si>
  <si>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</si>
  <si>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</si>
  <si>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</si>
  <si>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</si>
  <si>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</si>
  <si>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</si>
  <si>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</si>
  <si>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</si>
  <si>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</si>
  <si>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</si>
  <si>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</si>
  <si>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</si>
  <si>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</si>
  <si>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</si>
  <si>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</si>
  <si>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</si>
  <si>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</si>
  <si>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</si>
  <si>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</si>
  <si>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</si>
  <si>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</si>
  <si>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</si>
  <si>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</si>
  <si>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</si>
  <si>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</si>
  <si>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</si>
  <si>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</si>
  <si>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</si>
  <si>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</si>
  <si>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</si>
  <si>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</si>
  <si>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</si>
  <si>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</si>
  <si>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</si>
  <si>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</si>
  <si>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</si>
  <si>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</si>
  <si>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</si>
  <si>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</si>
  <si>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</si>
  <si>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</si>
  <si>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</si>
  <si>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</si>
  <si>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</si>
  <si>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</si>
  <si>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</si>
  <si>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</si>
  <si>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</si>
  <si>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</si>
  <si>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</si>
  <si>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</si>
  <si>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</si>
  <si>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</si>
  <si>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</si>
  <si>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</si>
  <si>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</si>
  <si>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</si>
  <si>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</si>
  <si>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</si>
  <si>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</si>
  <si>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</si>
  <si>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</si>
  <si>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</si>
  <si>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</si>
  <si>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</si>
  <si>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</si>
  <si>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</si>
  <si>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</si>
  <si>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</si>
  <si>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</si>
  <si>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</si>
  <si>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</si>
  <si>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</si>
  <si>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</si>
  <si>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</si>
  <si>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</si>
  <si>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</si>
  <si>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</si>
  <si>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</si>
  <si>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</si>
  <si>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</si>
  <si>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</si>
  <si>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</si>
  <si>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</si>
  <si>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</si>
  <si>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</si>
  <si>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</si>
  <si>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</si>
  <si>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</si>
  <si>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</si>
  <si>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</si>
  <si>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</si>
  <si>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</si>
  <si>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</si>
  <si>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</si>
  <si>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</si>
  <si>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</si>
  <si>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</si>
  <si>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</si>
  <si>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</si>
  <si>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</si>
  <si>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</si>
  <si>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</si>
  <si>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</si>
  <si>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</si>
  <si>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</si>
  <si>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</si>
  <si>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</si>
  <si>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</si>
  <si>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</si>
  <si>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</si>
  <si>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</si>
  <si>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</si>
  <si>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</si>
  <si>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</si>
  <si>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</si>
  <si>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</si>
  <si>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</si>
  <si>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</si>
  <si>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</si>
  <si>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</si>
  <si>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</si>
  <si>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</si>
  <si>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</si>
  <si>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</si>
  <si>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</si>
  <si>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</si>
  <si>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</si>
  <si>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</si>
  <si>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</si>
  <si>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</si>
  <si>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</si>
  <si>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</si>
  <si>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</si>
  <si>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</si>
  <si>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</si>
  <si>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</si>
  <si>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</si>
  <si>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</si>
  <si>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</si>
  <si>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</si>
  <si>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</si>
  <si>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</si>
  <si>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</si>
  <si>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</si>
  <si>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</si>
  <si>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</si>
  <si>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</si>
  <si>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</si>
  <si>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</si>
  <si>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</si>
  <si>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</si>
  <si>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</si>
  <si>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</si>
  <si>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</si>
  <si>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</si>
  <si>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</si>
  <si>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</si>
  <si>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</si>
  <si>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</si>
  <si>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</si>
  <si>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</si>
  <si>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</si>
  <si>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</si>
  <si>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</si>
  <si>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</si>
  <si>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</si>
  <si>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</si>
  <si>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</si>
  <si>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</si>
  <si>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</si>
  <si>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</si>
  <si>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</si>
  <si>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</si>
  <si>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</si>
  <si>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</si>
  <si>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</si>
  <si>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</si>
  <si>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</si>
  <si>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</si>
  <si>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</si>
  <si>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</si>
  <si>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</si>
  <si>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</si>
  <si>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</si>
  <si>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</si>
  <si>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</si>
  <si>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</si>
  <si>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</si>
  <si>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</si>
  <si>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</si>
  <si>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</si>
  <si>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</si>
  <si>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</si>
  <si>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</si>
  <si>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</si>
  <si>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</si>
  <si>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</si>
  <si>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</si>
  <si>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</si>
  <si>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</si>
  <si>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</si>
  <si>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</si>
  <si>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</si>
  <si>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</si>
  <si>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</si>
  <si>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</si>
  <si>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</si>
  <si>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</si>
  <si>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</si>
  <si>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</si>
  <si>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</si>
  <si>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</si>
  <si>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</si>
  <si>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</si>
  <si>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</si>
  <si>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</si>
  <si>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</si>
  <si>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</si>
  <si>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</si>
  <si>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</si>
  <si>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</si>
  <si>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</si>
  <si>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</si>
  <si>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</si>
  <si>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</si>
  <si>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</si>
  <si>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</si>
  <si>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</si>
  <si>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</si>
  <si>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</si>
  <si>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</si>
  <si>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</si>
  <si>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</si>
  <si>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</si>
  <si>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</si>
  <si>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</si>
  <si>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</si>
  <si>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</si>
  <si>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</si>
  <si>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</si>
  <si>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</si>
  <si>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</si>
  <si>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</si>
  <si>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</si>
  <si>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</si>
  <si>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</si>
  <si>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</si>
  <si>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</si>
  <si>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</si>
  <si>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</si>
  <si>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</si>
  <si>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</si>
  <si>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</si>
  <si>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</si>
  <si>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</si>
  <si>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</si>
  <si>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</si>
  <si>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</si>
  <si>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</si>
  <si>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</si>
  <si>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</si>
  <si>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</si>
  <si>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</si>
  <si>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</si>
  <si>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</si>
  <si>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</si>
  <si>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</si>
  <si>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</si>
  <si>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</si>
  <si>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</si>
  <si>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</si>
  <si>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</si>
  <si>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</si>
  <si>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</si>
  <si>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</si>
  <si>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</si>
  <si>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</si>
  <si>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</si>
  <si>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</si>
  <si>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</si>
  <si>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</si>
  <si>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</si>
  <si>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</si>
  <si>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</si>
  <si>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</si>
  <si>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</si>
  <si>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</si>
  <si>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</si>
  <si>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</si>
  <si>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</si>
  <si>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</si>
  <si>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</si>
  <si>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</si>
  <si>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</si>
  <si>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</si>
  <si>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</si>
  <si>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</si>
  <si>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</si>
  <si>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</si>
  <si>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</si>
  <si>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</si>
  <si>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</si>
  <si>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</si>
  <si>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</si>
  <si>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</si>
  <si>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</si>
  <si>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</si>
  <si>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</si>
  <si>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</si>
  <si>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</si>
  <si>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</si>
  <si>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</si>
  <si>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</si>
  <si>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</si>
  <si>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</si>
  <si>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</si>
  <si>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</si>
  <si>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</si>
  <si>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</si>
  <si>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</si>
  <si>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</si>
  <si>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</si>
  <si>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</si>
  <si>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</si>
  <si>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</si>
  <si>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</si>
  <si>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</si>
  <si>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</si>
  <si>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</si>
  <si>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</si>
  <si>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</si>
  <si>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</si>
  <si>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</si>
  <si>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</si>
  <si>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</si>
  <si>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</si>
  <si>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</si>
  <si>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</si>
  <si>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</si>
  <si>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</si>
  <si>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</si>
  <si>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</si>
  <si>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</si>
  <si>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</si>
  <si>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</si>
  <si>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</si>
  <si>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</si>
  <si>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</si>
  <si>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</si>
  <si>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</si>
  <si>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</si>
  <si>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</si>
  <si>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</si>
  <si>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</si>
  <si>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</si>
  <si>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</si>
  <si>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</si>
  <si>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</si>
  <si>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</si>
  <si>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</si>
  <si>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</si>
  <si>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</si>
  <si>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</si>
  <si>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</si>
  <si>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</si>
  <si>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</si>
  <si>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</si>
  <si>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</si>
  <si>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</si>
  <si>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</si>
  <si>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</si>
  <si>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</si>
  <si>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</si>
  <si>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</si>
  <si>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</si>
  <si>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</si>
  <si>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</si>
  <si>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</si>
  <si>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</si>
  <si>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</si>
  <si>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</si>
  <si>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</si>
  <si>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</si>
  <si>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</si>
  <si>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</si>
  <si>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</si>
  <si>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</si>
  <si>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</si>
  <si>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</si>
  <si>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</si>
  <si>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</si>
  <si>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</si>
  <si>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</si>
  <si>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</si>
  <si>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</si>
  <si>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</si>
  <si>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</si>
  <si>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</si>
  <si>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</si>
  <si>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</si>
  <si>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</si>
  <si>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</si>
  <si>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</si>
  <si>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</si>
  <si>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</si>
  <si>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</si>
  <si>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</si>
  <si>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</si>
  <si>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</si>
  <si>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</si>
  <si>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</si>
  <si>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</si>
  <si>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</si>
  <si>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</si>
  <si>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</si>
  <si>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</si>
  <si>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</si>
  <si>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</si>
  <si>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</si>
  <si>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</si>
  <si>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</si>
  <si>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</si>
  <si>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</si>
  <si>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</si>
  <si>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</si>
  <si>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</si>
  <si>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</si>
  <si>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</si>
  <si>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</si>
  <si>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</si>
  <si>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</si>
  <si>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</si>
  <si>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</si>
  <si>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</si>
  <si>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</si>
  <si>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</si>
  <si>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</si>
  <si>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</si>
  <si>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</si>
  <si>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</si>
  <si>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</si>
  <si>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</si>
  <si>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</si>
  <si>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</si>
  <si>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</si>
  <si>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</si>
  <si>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</si>
  <si>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</si>
  <si>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</si>
  <si>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</si>
  <si>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</si>
  <si>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</si>
  <si>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</si>
  <si>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</si>
  <si>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</si>
  <si>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</si>
  <si>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</si>
  <si>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</si>
  <si>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</si>
  <si>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</si>
  <si>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</si>
  <si>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</si>
  <si>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</si>
  <si>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</si>
  <si>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</si>
  <si>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</si>
  <si>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</si>
  <si>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</si>
  <si>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</si>
  <si>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</si>
  <si>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</si>
  <si>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</si>
  <si>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</si>
  <si>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</si>
  <si>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</si>
  <si>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</si>
  <si>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</si>
  <si>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</si>
  <si>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</si>
  <si>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</si>
  <si>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</si>
  <si>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</si>
  <si>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</si>
  <si>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</si>
  <si>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</si>
  <si>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</si>
  <si>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</si>
  <si>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</si>
  <si>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</si>
  <si>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</si>
  <si>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</si>
  <si>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</si>
  <si>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</si>
  <si>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</si>
  <si>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</si>
  <si>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</si>
  <si>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</si>
  <si>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</si>
  <si>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</si>
  <si>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</si>
  <si>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</si>
  <si>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</si>
  <si>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</si>
  <si>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</si>
  <si>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</si>
  <si>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</si>
  <si>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</si>
  <si>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</si>
  <si>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</si>
  <si>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</si>
  <si>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</si>
  <si>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</si>
  <si>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</si>
  <si>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</si>
  <si>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</si>
  <si>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</si>
  <si>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</si>
  <si>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</si>
  <si>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</si>
  <si>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</si>
  <si>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</si>
  <si>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</si>
  <si>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</si>
  <si>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</si>
  <si>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</si>
  <si>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</si>
  <si>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</si>
  <si>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</si>
  <si>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</si>
  <si>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</si>
  <si>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</si>
  <si>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</si>
  <si>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</si>
  <si>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</si>
  <si>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</si>
  <si>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</si>
  <si>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</si>
  <si>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</si>
  <si>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</si>
  <si>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</si>
  <si>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</si>
  <si>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</si>
  <si>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</si>
  <si>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</si>
  <si>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</si>
  <si>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</si>
  <si>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</si>
  <si>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</si>
  <si>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</si>
  <si>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</si>
  <si>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</si>
  <si>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</si>
  <si>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</si>
  <si>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</si>
  <si>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</si>
  <si>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</si>
  <si>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</si>
  <si>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</si>
  <si>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</si>
  <si>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</si>
  <si>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</si>
  <si>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</si>
  <si>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</si>
  <si>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</si>
  <si>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</si>
  <si>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</si>
  <si>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</si>
  <si>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</si>
  <si>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</si>
  <si>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</si>
  <si>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</si>
  <si>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</si>
  <si>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</si>
  <si>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</si>
  <si>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</si>
  <si>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</si>
  <si>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</si>
  <si>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</si>
  <si>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</si>
  <si>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</si>
  <si>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</si>
  <si>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</si>
  <si>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</si>
  <si>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</si>
  <si>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</si>
  <si>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</si>
  <si>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</si>
  <si>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</si>
  <si>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</si>
  <si>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</si>
  <si>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</si>
  <si>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</si>
  <si>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</si>
  <si>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</si>
  <si>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</si>
  <si>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</si>
  <si>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</si>
  <si>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</si>
  <si>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</si>
  <si>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</si>
  <si>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</si>
  <si>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</si>
  <si>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</si>
  <si>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</si>
  <si>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</si>
  <si>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</si>
  <si>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</si>
  <si>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</si>
  <si>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</si>
  <si>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</si>
  <si>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</si>
  <si>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</si>
  <si>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</si>
  <si>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</si>
  <si>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</si>
  <si>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</si>
  <si>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</si>
  <si>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</si>
  <si>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</si>
  <si>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</si>
  <si>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</si>
  <si>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</si>
  <si>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</si>
  <si>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</si>
  <si>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</si>
  <si>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</si>
  <si>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</si>
  <si>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</si>
  <si>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</si>
  <si>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</si>
  <si>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</si>
  <si>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</si>
  <si>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</si>
  <si>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</si>
  <si>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</si>
  <si>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</si>
  <si>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</si>
  <si>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</si>
  <si>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</si>
  <si>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</si>
  <si>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</si>
  <si>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</si>
  <si>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</si>
  <si>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</si>
  <si>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</si>
  <si>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</si>
  <si>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</si>
  <si>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</si>
  <si>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</si>
  <si>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</si>
  <si>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</si>
  <si>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</si>
  <si>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</si>
  <si>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</si>
  <si>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</si>
  <si>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</si>
  <si>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</si>
  <si>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</si>
  <si>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</si>
  <si>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</si>
  <si>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</si>
  <si>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</si>
  <si>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</si>
  <si>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</si>
  <si>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</si>
  <si>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</si>
  <si>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</si>
  <si>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</si>
  <si>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</si>
  <si>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</si>
  <si>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</si>
  <si>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</si>
  <si>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</si>
  <si>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</si>
  <si>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</si>
  <si>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</si>
  <si>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</si>
  <si>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</si>
  <si>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</si>
  <si>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</si>
  <si>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</si>
  <si>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</si>
  <si>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</si>
  <si>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</si>
  <si>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</si>
  <si>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</si>
  <si>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</si>
  <si>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</si>
  <si>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</si>
  <si>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</si>
  <si>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</si>
  <si>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</si>
  <si>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</si>
  <si>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</si>
  <si>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</si>
  <si>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</si>
  <si>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</si>
  <si>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</si>
  <si>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</si>
  <si>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</si>
  <si>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</si>
  <si>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</si>
  <si>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</si>
  <si>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</si>
  <si>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</si>
  <si>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</si>
  <si>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</si>
  <si>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</si>
  <si>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</si>
  <si>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</si>
  <si>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</si>
  <si>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</si>
  <si>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</si>
  <si>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</si>
  <si>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</si>
  <si>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</si>
  <si>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</si>
  <si>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</si>
  <si>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</si>
  <si>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</si>
  <si>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</si>
  <si>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</si>
  <si>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</si>
  <si>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</si>
  <si>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</si>
  <si>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</si>
  <si>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</si>
  <si>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</si>
  <si>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</si>
  <si>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</si>
  <si>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</si>
  <si>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</si>
  <si>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</si>
  <si>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</si>
  <si>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</si>
  <si>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</si>
  <si>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</si>
  <si>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</si>
  <si>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</si>
  <si>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</si>
  <si>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</si>
  <si>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</si>
  <si>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</si>
  <si>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</si>
  <si>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</si>
  <si>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</si>
  <si>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</si>
  <si>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</si>
  <si>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</si>
  <si>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</si>
  <si>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</si>
  <si>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</si>
  <si>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</si>
  <si>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</si>
  <si>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</si>
  <si>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</si>
  <si>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</si>
  <si>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</si>
  <si>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</si>
  <si>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</si>
  <si>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</si>
  <si>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</si>
  <si>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</si>
  <si>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</si>
  <si>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</si>
  <si>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</si>
  <si>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</si>
  <si>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</si>
  <si>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</si>
  <si>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</si>
  <si>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</si>
  <si>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</si>
  <si>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</si>
  <si>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</si>
  <si>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</si>
  <si>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</si>
  <si>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</si>
  <si>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</si>
  <si>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</si>
  <si>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</si>
  <si>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</si>
  <si>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</si>
  <si>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</si>
  <si>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</si>
  <si>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</si>
  <si>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</si>
  <si>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</si>
  <si>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</si>
  <si>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</si>
  <si>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</si>
  <si>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</si>
  <si>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</si>
  <si>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</si>
  <si>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</si>
  <si>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</si>
  <si>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</si>
  <si>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</si>
  <si>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</si>
  <si>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</si>
  <si>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</si>
  <si>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</si>
  <si>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</si>
  <si>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</si>
  <si>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</si>
  <si>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</si>
  <si>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</si>
  <si>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</si>
  <si>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</si>
  <si>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</si>
  <si>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</si>
  <si>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</si>
  <si>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</si>
  <si>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</si>
  <si>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</si>
  <si>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</si>
  <si>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</si>
  <si>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</si>
  <si>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</si>
  <si>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</si>
  <si>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</si>
  <si>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</si>
  <si>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</si>
  <si>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</si>
  <si>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</si>
  <si>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</si>
  <si>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</si>
  <si>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</si>
  <si>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</si>
  <si>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</si>
  <si>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</si>
  <si>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</si>
  <si>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</si>
  <si>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</si>
  <si>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</si>
  <si>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</si>
  <si>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</si>
  <si>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</si>
  <si>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</si>
  <si>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</si>
  <si>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</si>
  <si>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</si>
  <si>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</si>
  <si>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</si>
  <si>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</si>
  <si>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</si>
  <si>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</si>
  <si>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</si>
  <si>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</si>
  <si>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</si>
  <si>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</si>
  <si>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</si>
  <si>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</si>
  <si>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</si>
  <si>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</si>
  <si>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</si>
  <si>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</si>
  <si>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</si>
  <si>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</si>
  <si>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</si>
  <si>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</si>
  <si>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</si>
  <si>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</si>
  <si>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</si>
  <si>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</si>
  <si>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</si>
  <si>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</si>
  <si>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</si>
  <si>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</si>
  <si>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</si>
  <si>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</si>
  <si>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</si>
  <si>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</si>
  <si>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</si>
  <si>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</si>
  <si>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</si>
  <si>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</si>
  <si>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</si>
  <si>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</si>
  <si>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</si>
  <si>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</si>
  <si>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</si>
  <si>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</si>
  <si>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</si>
  <si>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</si>
  <si>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</si>
  <si>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</si>
  <si>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</si>
  <si>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</si>
  <si>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</si>
  <si>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</si>
  <si>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</si>
  <si>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</si>
  <si>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</si>
  <si>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</si>
  <si>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</si>
  <si>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</si>
  <si>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</si>
  <si>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</si>
  <si>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</si>
  <si>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</si>
  <si>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</si>
  <si>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</si>
  <si>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</si>
  <si>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</si>
  <si>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</si>
  <si>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</si>
  <si>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</si>
  <si>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</si>
  <si>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</si>
  <si>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</si>
  <si>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</si>
  <si>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</si>
  <si>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</si>
  <si>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</si>
  <si>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</si>
  <si>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</si>
  <si>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</si>
  <si>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</si>
  <si>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</si>
  <si>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</si>
  <si>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</si>
  <si>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</si>
  <si>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</si>
  <si>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</si>
  <si>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</si>
  <si>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</si>
  <si>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</si>
  <si>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</si>
  <si>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</si>
  <si>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</si>
  <si>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</si>
  <si>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</si>
  <si>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</si>
  <si>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</si>
  <si>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</si>
  <si>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</si>
  <si>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</si>
  <si>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</si>
  <si>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</si>
  <si>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</si>
  <si>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</si>
  <si>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</si>
  <si>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</si>
  <si>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</si>
  <si>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</si>
  <si>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</si>
  <si>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</si>
  <si>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</si>
  <si>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</si>
  <si>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</si>
  <si>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</si>
  <si>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</si>
  <si>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</si>
  <si>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</si>
  <si>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</si>
  <si>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</si>
  <si>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</si>
  <si>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</si>
  <si>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</si>
  <si>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</si>
  <si>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</si>
  <si>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</si>
  <si>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</si>
  <si>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</si>
  <si>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</si>
  <si>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</si>
  <si>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</si>
  <si>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</si>
  <si>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</si>
  <si>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</si>
  <si>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</si>
  <si>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</si>
  <si>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</si>
  <si>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</si>
  <si>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</si>
  <si>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</si>
  <si>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</si>
  <si>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</si>
  <si>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</si>
  <si>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</si>
  <si>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</si>
  <si>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</si>
  <si>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</si>
  <si>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</si>
  <si>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</si>
  <si>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</si>
  <si>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</si>
  <si>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</si>
  <si>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</si>
  <si>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</si>
  <si>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</si>
  <si>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</si>
  <si>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</si>
  <si>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</si>
  <si>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</si>
  <si>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</si>
  <si>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</si>
  <si>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</si>
  <si>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</si>
  <si>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</si>
  <si>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</si>
  <si>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</si>
  <si>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</si>
  <si>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</si>
  <si>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</si>
  <si>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</si>
  <si>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</si>
  <si>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</si>
  <si>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</si>
  <si>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</si>
  <si>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</si>
  <si>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</si>
  <si>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</si>
  <si>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</si>
  <si>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</si>
  <si>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</si>
  <si>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</si>
  <si>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</si>
  <si>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</si>
  <si>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</si>
  <si>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</si>
  <si>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</si>
  <si>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</si>
  <si>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</si>
  <si>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</si>
  <si>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</si>
  <si>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</si>
  <si>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</si>
  <si>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</si>
  <si>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</si>
  <si>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</si>
  <si>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</si>
  <si>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</si>
  <si>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</si>
  <si>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</si>
  <si>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</si>
  <si>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</si>
  <si>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</si>
  <si>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</si>
  <si>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</si>
  <si>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</si>
  <si>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</si>
  <si>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</si>
  <si>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</si>
  <si>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</si>
  <si>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</si>
  <si>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</si>
  <si>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</si>
  <si>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</si>
  <si>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</si>
  <si>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</si>
  <si>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</si>
  <si>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</si>
  <si>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</si>
  <si>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</si>
  <si>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</si>
  <si>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</si>
  <si>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</si>
  <si>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</si>
  <si>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</si>
  <si>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</si>
  <si>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</si>
  <si>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</si>
  <si>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</si>
  <si>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</si>
  <si>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</si>
  <si>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</si>
  <si>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</si>
  <si>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</si>
  <si>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</si>
  <si>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</si>
  <si>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</si>
  <si>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</si>
  <si>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</si>
  <si>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</si>
  <si>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</si>
  <si>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</si>
  <si>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</si>
  <si>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</si>
  <si>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</si>
  <si>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</si>
  <si>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</si>
  <si>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</si>
  <si>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</si>
  <si>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</si>
  <si>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</si>
  <si>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</si>
  <si>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</si>
  <si>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</si>
  <si>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</si>
  <si>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</si>
  <si>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</si>
  <si>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</si>
  <si>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</si>
  <si>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</si>
  <si>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</si>
  <si>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</si>
  <si>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</si>
  <si>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</si>
  <si>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</si>
  <si>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</si>
  <si>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</si>
  <si>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</si>
  <si>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</si>
  <si>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</si>
  <si>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</si>
  <si>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</si>
  <si>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</si>
  <si>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</si>
  <si>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</si>
  <si>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</si>
  <si>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</si>
  <si>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</si>
  <si>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</si>
  <si>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</si>
  <si>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</si>
  <si>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</si>
  <si>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</si>
  <si>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</si>
  <si>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</si>
  <si>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</si>
  <si>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</si>
  <si>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</si>
  <si>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</si>
  <si>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</si>
  <si>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</si>
  <si>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</si>
  <si>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</si>
  <si>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</si>
  <si>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</si>
  <si>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</si>
  <si>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</si>
  <si>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</si>
  <si>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</si>
  <si>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</si>
  <si>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</si>
  <si>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</si>
  <si>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</si>
  <si>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</si>
  <si>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</si>
  <si>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</si>
  <si>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</si>
  <si>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</si>
  <si>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</si>
  <si>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</si>
  <si>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</si>
  <si>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</si>
  <si>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</si>
  <si>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</si>
  <si>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</si>
  <si>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</si>
  <si>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</si>
  <si>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</si>
  <si>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</si>
  <si>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</si>
  <si>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</si>
  <si>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</si>
  <si>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</si>
  <si>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</si>
  <si>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</si>
  <si>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</si>
  <si>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</si>
  <si>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</si>
  <si>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</si>
  <si>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</si>
  <si>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</si>
  <si>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</si>
  <si>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</si>
  <si>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</si>
  <si>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</si>
  <si>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</si>
  <si>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</si>
  <si>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</si>
  <si>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</si>
  <si>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</si>
  <si>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</si>
  <si>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</si>
  <si>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</si>
  <si>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</si>
  <si>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</si>
  <si>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</si>
  <si>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</si>
  <si>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</si>
  <si>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</si>
  <si>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</si>
  <si>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</si>
  <si>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</si>
  <si>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</si>
  <si>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</si>
  <si>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</si>
  <si>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</si>
  <si>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</si>
  <si>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</si>
  <si>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</si>
  <si>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</si>
  <si>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</si>
  <si>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</si>
  <si>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</si>
  <si>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</si>
  <si>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</si>
  <si>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</si>
  <si>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</si>
  <si>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</si>
  <si>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</si>
  <si>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</si>
  <si>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</si>
  <si>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</si>
  <si>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</si>
  <si>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</si>
  <si>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</si>
  <si>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</si>
  <si>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</si>
  <si>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</si>
  <si>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</si>
  <si>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</si>
  <si>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</si>
  <si>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</si>
  <si>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</si>
  <si>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</si>
  <si>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</si>
  <si>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</si>
  <si>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</si>
  <si>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</si>
  <si>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</si>
  <si>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</si>
  <si>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</si>
  <si>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</si>
  <si>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</si>
  <si>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</si>
  <si>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</si>
  <si>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</si>
  <si>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</si>
  <si>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</si>
  <si>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</si>
  <si>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</si>
  <si>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</si>
  <si>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</si>
  <si>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</si>
  <si>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</si>
  <si>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</si>
  <si>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</si>
  <si>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</si>
  <si>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</si>
  <si>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</si>
  <si>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</si>
  <si>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</si>
  <si>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</si>
  <si>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</si>
  <si>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</si>
  <si>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</si>
  <si>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</si>
  <si>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</si>
  <si>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</si>
  <si>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</si>
  <si>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</si>
  <si>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</si>
  <si>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</si>
  <si>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</si>
  <si>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</si>
  <si>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</si>
  <si>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</si>
  <si>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</si>
  <si>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</si>
  <si>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</si>
  <si>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</si>
  <si>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</si>
  <si>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</si>
  <si>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</si>
  <si>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</si>
  <si>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</si>
  <si>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</si>
  <si>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</si>
  <si>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</si>
  <si>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</si>
  <si>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</si>
  <si>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</si>
  <si>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</si>
  <si>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</si>
  <si>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</si>
  <si>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</si>
  <si>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</si>
  <si>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</si>
  <si>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</si>
  <si>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</si>
  <si>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</si>
  <si>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</si>
  <si>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</si>
  <si>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</si>
  <si>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</si>
  <si>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</si>
  <si>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</si>
  <si>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</si>
  <si>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</si>
  <si>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</si>
  <si>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</si>
  <si>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</si>
  <si>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</si>
  <si>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</si>
  <si>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</si>
  <si>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</si>
  <si>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</si>
  <si>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</si>
  <si>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</si>
  <si>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</si>
  <si>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</si>
  <si>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</si>
  <si>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</si>
  <si>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</si>
  <si>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</si>
  <si>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</si>
  <si>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</si>
  <si>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</si>
  <si>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</si>
  <si>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</si>
  <si>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</si>
  <si>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</si>
  <si>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</si>
  <si>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</si>
  <si>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</si>
  <si>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</si>
  <si>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</si>
  <si>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</si>
  <si>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</si>
  <si>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</si>
  <si>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</si>
  <si>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</si>
  <si>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</si>
  <si>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</si>
  <si>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</si>
  <si>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</si>
  <si>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</si>
  <si>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</si>
  <si>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</si>
  <si>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</si>
  <si>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</si>
  <si>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</si>
  <si>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</si>
  <si>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</si>
  <si>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</si>
  <si>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</si>
  <si>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</si>
  <si>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</si>
  <si>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</si>
  <si>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</si>
  <si>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</si>
  <si>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</si>
  <si>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</si>
  <si>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</si>
  <si>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</si>
  <si>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</si>
  <si>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</si>
  <si>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</si>
  <si>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</si>
  <si>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</si>
  <si>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</si>
  <si>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</si>
  <si>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</si>
  <si>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</si>
  <si>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</si>
  <si>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</si>
  <si>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</si>
  <si>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</si>
  <si>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</si>
  <si>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</si>
  <si>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</si>
  <si>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</si>
  <si>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</si>
  <si>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</si>
  <si>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</si>
  <si>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</si>
  <si>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</si>
  <si>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</si>
  <si>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</si>
  <si>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</si>
  <si>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</si>
  <si>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</si>
  <si>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</si>
  <si>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</si>
  <si>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</si>
  <si>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</si>
  <si>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</si>
  <si>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</si>
  <si>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</si>
  <si>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</si>
  <si>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</si>
  <si>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</si>
  <si>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</si>
  <si>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</si>
  <si>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</si>
  <si>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</si>
  <si>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</si>
  <si>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</si>
  <si>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</si>
  <si>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</si>
  <si>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</si>
  <si>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</si>
  <si>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</si>
  <si>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</si>
  <si>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</si>
  <si>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</si>
  <si>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</si>
  <si>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</si>
  <si>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</si>
  <si>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</si>
  <si>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</si>
  <si>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</si>
  <si>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</si>
  <si>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</si>
  <si>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</si>
  <si>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</si>
  <si>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</si>
  <si>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</si>
  <si>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</si>
  <si>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</si>
  <si>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</si>
  <si>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</si>
  <si>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</si>
  <si>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</si>
  <si>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</si>
  <si>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</si>
  <si>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</si>
  <si>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</si>
  <si>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</si>
  <si>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</si>
  <si>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</si>
  <si>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</si>
  <si>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</si>
  <si>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</si>
  <si>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</si>
  <si>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</si>
  <si>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</si>
  <si>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</si>
  <si>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</si>
  <si>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</si>
  <si>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</si>
  <si>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</si>
  <si>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</si>
  <si>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</si>
  <si>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</si>
  <si>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</si>
  <si>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</si>
  <si>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</si>
  <si>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</si>
  <si>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</si>
  <si>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</si>
  <si>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</si>
  <si>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</si>
  <si>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</si>
  <si>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</si>
  <si>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</si>
  <si>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</si>
  <si>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</si>
  <si>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</si>
  <si>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</si>
  <si>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</si>
  <si>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</si>
  <si>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</si>
  <si>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</si>
  <si>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</si>
  <si>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</si>
  <si>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</si>
  <si>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</si>
  <si>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</si>
  <si>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</si>
  <si>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</si>
  <si>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</si>
  <si>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</si>
  <si>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</si>
  <si>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</si>
  <si>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</si>
  <si>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</si>
  <si>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</si>
  <si>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</si>
  <si>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</si>
  <si>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</si>
  <si>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</si>
  <si>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</si>
  <si>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</si>
  <si>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</si>
  <si>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</si>
  <si>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</si>
  <si>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</si>
  <si>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</si>
  <si>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</si>
  <si>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</si>
  <si>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</si>
  <si>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</si>
  <si>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</si>
  <si>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</si>
  <si>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</si>
  <si>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</si>
  <si>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</si>
  <si>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</si>
  <si>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</si>
  <si>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</si>
  <si>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</si>
  <si>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</si>
  <si>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</si>
  <si>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</si>
  <si>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</si>
  <si>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</si>
  <si>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</si>
  <si>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</si>
  <si>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</si>
  <si>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</si>
  <si>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</si>
  <si>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</si>
  <si>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</si>
  <si>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</si>
  <si>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</si>
  <si>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</si>
  <si>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</si>
  <si>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</si>
  <si>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</si>
  <si>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</si>
  <si>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</si>
  <si>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</si>
  <si>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</si>
  <si>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</si>
  <si>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</si>
  <si>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</si>
  <si>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</si>
  <si>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</si>
  <si>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</si>
  <si>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</si>
  <si>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</si>
  <si>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</si>
  <si>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</si>
  <si>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</si>
  <si>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</si>
  <si>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</si>
  <si>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</si>
  <si>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</si>
  <si>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</si>
  <si>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</si>
  <si>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</si>
  <si>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</si>
  <si>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</si>
  <si>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</si>
  <si>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</si>
  <si>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</si>
  <si>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</si>
  <si>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</si>
  <si>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</si>
  <si>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</si>
  <si>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</si>
  <si>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</si>
  <si>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</si>
  <si>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</si>
  <si>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</si>
  <si>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</si>
  <si>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</si>
  <si>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</si>
  <si>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</si>
  <si>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</si>
  <si>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</si>
  <si>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</si>
  <si>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</si>
  <si>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</si>
  <si>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</si>
  <si>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</si>
  <si>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</si>
  <si>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</si>
  <si>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</si>
  <si>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</si>
  <si>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</si>
  <si>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</si>
  <si>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</si>
  <si>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</si>
  <si>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</si>
  <si>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</si>
  <si>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</si>
  <si>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</si>
  <si>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</si>
  <si>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</si>
  <si>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</si>
  <si>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</si>
  <si>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</si>
  <si>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</si>
  <si>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</si>
  <si>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</si>
  <si>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</si>
  <si>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</si>
  <si>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</si>
  <si>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</si>
  <si>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</si>
  <si>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</si>
  <si>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</si>
  <si>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</si>
  <si>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</si>
  <si>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</si>
  <si>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</si>
  <si>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</si>
  <si>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</si>
  <si>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</si>
  <si>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</si>
  <si>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</si>
  <si>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</si>
  <si>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</si>
  <si>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</si>
  <si>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</si>
  <si>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</si>
  <si>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</si>
  <si>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</si>
  <si>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</si>
  <si>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</si>
  <si>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</si>
  <si>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</si>
  <si>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</si>
  <si>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</si>
  <si>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</si>
  <si>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</si>
  <si>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</si>
  <si>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</si>
  <si>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</si>
  <si>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</si>
  <si>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</si>
  <si>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</si>
  <si>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</si>
  <si>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</si>
  <si>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</si>
  <si>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</si>
  <si>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</si>
  <si>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</si>
  <si>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</si>
  <si>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</si>
  <si>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</si>
  <si>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</si>
  <si>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</si>
  <si>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</si>
  <si>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</si>
  <si>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</si>
  <si>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</si>
  <si>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</si>
  <si>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</si>
  <si>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</si>
  <si>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</si>
  <si>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</si>
  <si>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</si>
  <si>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</si>
  <si>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</si>
  <si>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</si>
  <si>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</si>
  <si>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</si>
  <si>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</si>
  <si>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</si>
  <si>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</si>
  <si>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</si>
  <si>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</si>
  <si>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</si>
  <si>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</si>
  <si>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</si>
  <si>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</si>
  <si>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</si>
  <si>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</si>
  <si>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</si>
  <si>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</si>
  <si>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</si>
  <si>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</si>
  <si>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</si>
  <si>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</si>
  <si>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</si>
  <si>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</si>
  <si>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</si>
  <si>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</si>
  <si>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</si>
  <si>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</si>
  <si>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</si>
  <si>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</si>
  <si>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</si>
  <si>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</si>
  <si>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</si>
  <si>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</si>
  <si>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</si>
  <si>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</si>
  <si>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</si>
  <si>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</si>
  <si>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</si>
  <si>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</si>
  <si>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</si>
  <si>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</si>
  <si>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</si>
  <si>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</si>
  <si>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</si>
  <si>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</si>
  <si>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</si>
  <si>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</si>
  <si>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</si>
  <si>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</si>
  <si>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</si>
  <si>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</si>
  <si>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</si>
  <si>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</si>
  <si>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</si>
  <si>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</si>
  <si>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</si>
  <si>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</si>
  <si>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</si>
  <si>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</si>
  <si>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</si>
  <si>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</si>
  <si>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</si>
  <si>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</si>
  <si>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</si>
  <si>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</si>
  <si>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</si>
  <si>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</si>
  <si>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</si>
  <si>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</si>
  <si>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</si>
  <si>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</si>
  <si>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</si>
  <si>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</si>
  <si>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</si>
  <si>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</si>
  <si>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</si>
  <si>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</si>
  <si>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</si>
  <si>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</si>
  <si>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</si>
  <si>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</si>
  <si>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</si>
  <si>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</si>
  <si>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</si>
  <si>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</si>
  <si>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</si>
  <si>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</si>
  <si>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</si>
  <si>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</si>
  <si>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</si>
  <si>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</si>
  <si>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</si>
  <si>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</si>
  <si>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</si>
  <si>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</si>
  <si>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</si>
  <si>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</si>
  <si>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</si>
  <si>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</si>
  <si>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</si>
  <si>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</si>
  <si>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</si>
  <si>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</si>
  <si>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</si>
  <si>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</si>
  <si>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</si>
  <si>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</si>
  <si>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</si>
  <si>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</si>
  <si>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</si>
  <si>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</si>
  <si>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</si>
  <si>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</si>
  <si>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</si>
  <si>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</si>
  <si>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</si>
  <si>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</si>
  <si>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</si>
  <si>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</si>
  <si>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</si>
  <si>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</si>
  <si>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</si>
  <si>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</si>
  <si>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</si>
  <si>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</si>
  <si>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</si>
  <si>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</si>
  <si>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</si>
  <si>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</si>
  <si>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</si>
  <si>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</si>
  <si>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</si>
  <si>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</si>
  <si>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</si>
  <si>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</si>
  <si>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</si>
  <si>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</si>
  <si>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</si>
  <si>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</si>
  <si>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</si>
  <si>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</si>
  <si>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</si>
  <si>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</si>
  <si>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</si>
  <si>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</si>
  <si>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</si>
  <si>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</si>
  <si>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</si>
  <si>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</si>
  <si>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</si>
  <si>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</si>
  <si>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</si>
  <si>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</si>
  <si>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</si>
  <si>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</si>
  <si>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</si>
  <si>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</si>
  <si>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</si>
  <si>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</si>
  <si>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</si>
  <si>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</si>
  <si>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</si>
  <si>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</si>
  <si>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</si>
  <si>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</si>
  <si>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</si>
  <si>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</si>
  <si>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</si>
  <si>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</si>
  <si>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</si>
  <si>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</si>
  <si>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</si>
  <si>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</si>
  <si>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</si>
  <si>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</si>
  <si>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</si>
  <si>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</si>
  <si>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</si>
  <si>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</si>
  <si>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</si>
  <si>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</si>
  <si>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</si>
  <si>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</si>
  <si>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</si>
  <si>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</si>
  <si>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</si>
  <si>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</si>
  <si>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</si>
  <si>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</si>
  <si>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</si>
  <si>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</si>
  <si>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</si>
  <si>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</si>
  <si>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</si>
  <si>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</si>
  <si>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</si>
  <si>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</si>
  <si>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</si>
  <si>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</si>
  <si>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</si>
  <si>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</si>
  <si>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</si>
  <si>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</si>
  <si>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</si>
  <si>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</si>
  <si>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</si>
  <si>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</si>
  <si>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</si>
  <si>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</si>
  <si>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</si>
  <si>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</si>
  <si>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</si>
  <si>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</si>
  <si>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</si>
  <si>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</si>
  <si>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</si>
  <si>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</si>
  <si>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</si>
  <si>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</si>
  <si>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</si>
  <si>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</si>
  <si>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</si>
  <si>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</si>
  <si>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</si>
  <si>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</si>
  <si>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</si>
  <si>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</si>
  <si>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</si>
  <si>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</si>
  <si>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</si>
  <si>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</si>
  <si>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</si>
  <si>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</si>
  <si>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</si>
  <si>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</si>
  <si>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</si>
  <si>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</si>
  <si>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</si>
  <si>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</si>
  <si>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</si>
  <si>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</si>
  <si>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</si>
  <si>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</si>
  <si>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</si>
  <si>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</si>
  <si>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</si>
  <si>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</si>
  <si>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</si>
  <si>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</si>
  <si>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</si>
  <si>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</si>
  <si>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</si>
  <si>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</si>
  <si>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</si>
  <si>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</si>
  <si>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</si>
  <si>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</si>
  <si>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</si>
  <si>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</si>
  <si>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</si>
  <si>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</si>
  <si>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</si>
  <si>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</si>
  <si>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</si>
  <si>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</si>
  <si>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</si>
  <si>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</si>
  <si>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</si>
  <si>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</si>
  <si>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</si>
  <si>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</si>
  <si>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</si>
  <si>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</si>
  <si>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</si>
  <si>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</si>
  <si>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</si>
  <si>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</si>
  <si>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</si>
  <si>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</si>
  <si>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</si>
  <si>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</si>
  <si>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</si>
  <si>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</si>
  <si>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</si>
  <si>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</si>
  <si>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</si>
  <si>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</si>
  <si>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</si>
  <si>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</si>
  <si>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</si>
  <si>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</si>
  <si>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</si>
  <si>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</si>
  <si>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</si>
  <si>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</si>
  <si>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</si>
  <si>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</si>
  <si>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</si>
  <si>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</si>
  <si>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</si>
  <si>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</si>
  <si>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</si>
  <si>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</si>
  <si>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</si>
  <si>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</si>
  <si>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</si>
  <si>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</si>
  <si>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</si>
  <si>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</si>
  <si>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</si>
  <si>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</si>
  <si>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</si>
  <si>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</si>
  <si>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</si>
  <si>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</si>
  <si>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</si>
  <si>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</si>
  <si>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</si>
  <si>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</si>
  <si>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</si>
  <si>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</si>
  <si>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</si>
  <si>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</si>
  <si>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</si>
  <si>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</si>
  <si>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</si>
  <si>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</si>
  <si>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</si>
  <si>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</si>
  <si>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</si>
  <si>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</si>
  <si>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</si>
  <si>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</si>
  <si>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</si>
  <si>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</si>
  <si>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</si>
  <si>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</si>
  <si>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</si>
  <si>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</si>
  <si>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</si>
  <si>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</si>
  <si>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</si>
  <si>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</si>
  <si>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</si>
  <si>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</si>
  <si>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</si>
  <si>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</si>
  <si>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</si>
  <si>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</si>
  <si>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</si>
  <si>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</si>
  <si>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</si>
  <si>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</si>
  <si>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</si>
  <si>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</si>
  <si>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</si>
  <si>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</si>
  <si>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</si>
  <si>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</si>
  <si>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</si>
  <si>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</si>
  <si>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</si>
  <si>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</si>
  <si>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</si>
  <si>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</si>
  <si>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</si>
  <si>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</si>
  <si>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</si>
  <si>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</si>
  <si>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</si>
  <si>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</si>
  <si>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</si>
  <si>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</si>
  <si>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</si>
  <si>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</si>
  <si>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</si>
  <si>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</si>
  <si>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</si>
  <si>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</si>
  <si>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</si>
  <si>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</si>
  <si>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</si>
  <si>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</si>
  <si>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</si>
  <si>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</si>
  <si>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</si>
  <si>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</si>
  <si>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</si>
  <si>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</si>
  <si>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</si>
  <si>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</si>
  <si>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</si>
  <si>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</si>
  <si>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</si>
  <si>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</si>
  <si>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</si>
  <si>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</si>
  <si>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</si>
  <si>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</si>
  <si>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</si>
  <si>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</si>
  <si>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</si>
  <si>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</si>
  <si>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</si>
  <si>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</si>
  <si>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</si>
  <si>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</si>
  <si>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</si>
  <si>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</si>
  <si>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</si>
  <si>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</si>
  <si>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</si>
  <si>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</si>
  <si>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</si>
  <si>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</si>
  <si>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</si>
  <si>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</si>
  <si>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</si>
  <si>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</si>
  <si>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</si>
  <si>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</si>
  <si>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</si>
  <si>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</si>
  <si>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</si>
  <si>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</si>
  <si>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</si>
  <si>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</si>
  <si>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</si>
  <si>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</si>
  <si>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</si>
  <si>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</si>
  <si>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</si>
  <si>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</si>
  <si>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</si>
  <si>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</si>
  <si>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</si>
  <si>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</si>
  <si>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</si>
  <si>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</si>
  <si>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</si>
  <si>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</si>
  <si>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</si>
  <si>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</si>
  <si>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</si>
  <si>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</si>
  <si>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</si>
  <si>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</si>
  <si>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</si>
  <si>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</si>
  <si>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</si>
  <si>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</si>
  <si>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</si>
  <si>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</si>
  <si>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</si>
  <si>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</si>
  <si>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</si>
  <si>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</si>
  <si>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</si>
  <si>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</si>
  <si>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</si>
  <si>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</si>
  <si>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</si>
  <si>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</si>
  <si>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</si>
  <si>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</si>
  <si>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</si>
  <si>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</si>
  <si>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</si>
  <si>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</si>
  <si>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</si>
  <si>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</si>
  <si>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</si>
  <si>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</si>
  <si>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</si>
  <si>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</si>
  <si>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</si>
  <si>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</si>
  <si>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</si>
  <si>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</si>
  <si>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</si>
  <si>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</si>
  <si>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</si>
  <si>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</si>
  <si>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</si>
  <si>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</si>
  <si>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</si>
  <si>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</si>
  <si>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</si>
  <si>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</si>
  <si>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</si>
  <si>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</si>
  <si>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</si>
  <si>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</si>
  <si>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</si>
  <si>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</si>
  <si>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</si>
  <si>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</si>
  <si>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</si>
  <si>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</si>
  <si>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</si>
  <si>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</si>
  <si>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</si>
  <si>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</si>
  <si>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</si>
  <si>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</si>
  <si>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</si>
  <si>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</si>
  <si>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</si>
  <si>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</si>
  <si>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</si>
  <si>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</si>
  <si>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</si>
  <si>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</si>
  <si>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</si>
  <si>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</si>
  <si>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</si>
  <si>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</si>
  <si>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</si>
  <si>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</si>
  <si>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</si>
  <si>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</si>
  <si>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</si>
  <si>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</si>
  <si>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</si>
  <si>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</si>
  <si>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</si>
  <si>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</si>
  <si>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</si>
  <si>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</si>
  <si>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</si>
  <si>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</si>
  <si>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</si>
  <si>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</si>
  <si>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</si>
  <si>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</si>
  <si>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</si>
  <si>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</si>
  <si>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</si>
  <si>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</si>
  <si>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</si>
  <si>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</si>
  <si>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</si>
  <si>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</si>
  <si>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</si>
  <si>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</si>
  <si>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</si>
  <si>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</si>
  <si>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</si>
  <si>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</si>
  <si>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</si>
  <si>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</si>
  <si>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</si>
  <si>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</si>
  <si>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</si>
  <si>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</si>
  <si>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</si>
  <si>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</si>
  <si>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</si>
  <si>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</si>
  <si>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</si>
  <si>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</si>
  <si>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</si>
  <si>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</si>
  <si>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</si>
  <si>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</si>
  <si>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</si>
  <si>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</si>
  <si>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</si>
  <si>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</si>
  <si>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</si>
  <si>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</si>
  <si>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</si>
  <si>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</si>
  <si>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</si>
  <si>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</si>
  <si>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</si>
  <si>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</si>
  <si>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</si>
  <si>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</si>
  <si>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</si>
  <si>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</si>
  <si>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</si>
  <si>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</si>
  <si>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</si>
  <si>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</si>
  <si>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</si>
  <si>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</si>
  <si>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</si>
  <si>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</si>
  <si>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</si>
  <si>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</si>
  <si>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</si>
  <si>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</si>
  <si>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</si>
  <si>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</si>
  <si>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</si>
  <si>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</si>
  <si>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</si>
  <si>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</si>
  <si>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</si>
  <si>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</si>
  <si>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</si>
  <si>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</si>
  <si>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</si>
  <si>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</si>
  <si>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</si>
  <si>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</si>
  <si>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</si>
  <si>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</si>
  <si>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</si>
  <si>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</si>
  <si>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</si>
  <si>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</si>
  <si>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</si>
  <si>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</si>
  <si>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</si>
  <si>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</si>
  <si>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</si>
  <si>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</si>
  <si>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</si>
  <si>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</si>
  <si>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</si>
  <si>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</si>
  <si>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</si>
  <si>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</si>
  <si>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</si>
  <si>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</si>
  <si>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</si>
  <si>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</si>
  <si>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</si>
  <si>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</si>
  <si>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</si>
  <si>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</si>
  <si>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</si>
  <si>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</si>
  <si>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</si>
  <si>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</si>
  <si>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</si>
  <si>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</si>
  <si>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</si>
  <si>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</si>
  <si>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</si>
  <si>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</si>
  <si>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</si>
  <si>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</si>
  <si>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</si>
  <si>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</si>
  <si>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</si>
  <si>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</si>
  <si>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</si>
  <si>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</si>
  <si>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</si>
  <si>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</si>
  <si>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</si>
  <si>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</si>
  <si>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</si>
  <si>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</si>
  <si>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</si>
  <si>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</si>
  <si>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</si>
  <si>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</si>
  <si>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</si>
  <si>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</si>
  <si>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</si>
  <si>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</si>
  <si>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</si>
  <si>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</si>
  <si>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</si>
  <si>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</si>
  <si>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</si>
  <si>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</si>
  <si>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</si>
  <si>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</si>
  <si>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</si>
  <si>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</si>
  <si>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</si>
  <si>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</si>
  <si>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</si>
  <si>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</si>
  <si>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</si>
  <si>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</si>
  <si>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</si>
  <si>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</si>
  <si>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</si>
  <si>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</si>
  <si>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</si>
  <si>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</si>
  <si>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</si>
  <si>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</si>
  <si>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</si>
  <si>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</si>
  <si>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</si>
  <si>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</si>
  <si>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</si>
  <si>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</si>
  <si>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</si>
  <si>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</si>
  <si>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</si>
  <si>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</si>
  <si>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</si>
  <si>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</si>
  <si>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</si>
  <si>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</si>
  <si>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</si>
  <si>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</si>
  <si>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</si>
  <si>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</si>
  <si>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</si>
  <si>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</si>
  <si>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</si>
  <si>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</si>
  <si>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</si>
  <si>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</si>
  <si>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</si>
  <si>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</si>
  <si>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</si>
  <si>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</si>
  <si>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</si>
  <si>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</si>
  <si>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</si>
  <si>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</si>
  <si>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</si>
  <si>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</si>
  <si>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</si>
  <si>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</si>
  <si>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</si>
  <si>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</si>
  <si>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</si>
  <si>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</si>
  <si>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</si>
  <si>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</si>
  <si>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</si>
  <si>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</si>
  <si>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</si>
  <si>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</si>
  <si>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</si>
  <si>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</si>
  <si>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</si>
  <si>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</si>
  <si>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</si>
  <si>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</si>
  <si>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</si>
  <si>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</si>
  <si>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</si>
  <si>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</si>
  <si>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</si>
  <si>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</si>
  <si>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</si>
  <si>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</si>
  <si>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</si>
  <si>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</si>
  <si>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</si>
  <si>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</si>
  <si>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</si>
  <si>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</si>
  <si>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</si>
  <si>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</si>
  <si>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</si>
  <si>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</si>
  <si>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</si>
  <si>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</si>
  <si>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</si>
  <si>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</si>
  <si>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</si>
  <si>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</si>
  <si>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</si>
  <si>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</si>
  <si>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</si>
  <si>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</si>
  <si>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</si>
  <si>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</si>
  <si>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</si>
  <si>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</si>
  <si>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</si>
  <si>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</si>
  <si>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</si>
  <si>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</si>
  <si>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</si>
  <si>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</si>
  <si>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</si>
  <si>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</si>
  <si>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</si>
  <si>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</si>
  <si>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</si>
  <si>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</si>
  <si>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</si>
  <si>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</si>
  <si>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</si>
  <si>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</si>
  <si>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</si>
  <si>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</si>
  <si>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</si>
  <si>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</si>
  <si>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</si>
  <si>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</si>
  <si>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</si>
  <si>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</si>
  <si>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</si>
  <si>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</si>
  <si>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</si>
  <si>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</si>
  <si>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</si>
  <si>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</si>
  <si>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</si>
  <si>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</si>
  <si>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</si>
  <si>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</si>
  <si>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</si>
  <si>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</si>
  <si>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</si>
  <si>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</si>
  <si>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</si>
  <si>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</si>
  <si>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</si>
  <si>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</si>
  <si>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</si>
  <si>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</si>
  <si>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</si>
  <si>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</si>
  <si>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</si>
  <si>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</si>
  <si>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</si>
  <si>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</si>
  <si>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</si>
  <si>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</si>
  <si>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</si>
  <si>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</si>
  <si>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</si>
  <si>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</si>
  <si>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</si>
  <si>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</si>
  <si>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</si>
  <si>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</si>
  <si>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</si>
  <si>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</si>
  <si>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</si>
  <si>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</si>
  <si>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</si>
  <si>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</si>
  <si>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</si>
  <si>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</si>
  <si>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</si>
  <si>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</si>
  <si>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</si>
  <si>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</si>
  <si>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</si>
  <si>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</si>
  <si>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</si>
  <si>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</si>
  <si>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</si>
  <si>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</si>
  <si>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</si>
  <si>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</si>
  <si>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</si>
  <si>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</si>
  <si>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</si>
  <si>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</si>
  <si>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</si>
  <si>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</si>
  <si>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</si>
  <si>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</si>
  <si>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</si>
  <si>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</si>
  <si>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</si>
  <si>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</si>
  <si>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</si>
  <si>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</si>
  <si>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</si>
  <si>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</si>
  <si>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</si>
  <si>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</si>
  <si>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</si>
  <si>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</si>
  <si>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</si>
  <si>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</si>
  <si>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</si>
  <si>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</si>
  <si>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</si>
  <si>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</si>
  <si>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</si>
  <si>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</si>
  <si>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</si>
  <si>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</si>
  <si>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</si>
  <si>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</si>
  <si>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</si>
  <si>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</si>
  <si>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</si>
  <si>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</si>
  <si>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</si>
  <si>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</si>
  <si>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</si>
  <si>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</si>
  <si>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</si>
  <si>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</si>
  <si>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</si>
  <si>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</si>
  <si>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</si>
  <si>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</si>
  <si>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</si>
  <si>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</si>
  <si>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</si>
  <si>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</si>
  <si>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</si>
  <si>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</si>
  <si>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</si>
  <si>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</si>
  <si>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</si>
  <si>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</si>
  <si>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</si>
  <si>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</si>
  <si>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</si>
  <si>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</si>
  <si>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</si>
  <si>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</si>
  <si>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</si>
  <si>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</si>
  <si>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</si>
  <si>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</si>
  <si>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</si>
  <si>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</si>
  <si>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</si>
  <si>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</si>
  <si>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</si>
  <si>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</si>
  <si>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</si>
  <si>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</si>
  <si>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</si>
  <si>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</si>
  <si>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</si>
  <si>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</si>
  <si>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</si>
  <si>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</si>
  <si>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</si>
  <si>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</si>
  <si>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</si>
  <si>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</si>
  <si>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</si>
  <si>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</si>
  <si>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</si>
  <si>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</si>
  <si>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</si>
  <si>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</si>
  <si>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</si>
  <si>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</si>
  <si>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</si>
  <si>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</si>
  <si>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</si>
  <si>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</si>
  <si>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</si>
  <si>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</si>
  <si>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</si>
  <si>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</si>
  <si>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</si>
  <si>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</si>
  <si>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</si>
  <si>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</si>
  <si>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</si>
  <si>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</si>
  <si>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</si>
  <si>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</si>
  <si>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</si>
  <si>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</si>
  <si>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</si>
  <si>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</si>
  <si>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</si>
  <si>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</si>
  <si>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</si>
  <si>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</si>
  <si>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</si>
  <si>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</si>
  <si>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</si>
  <si>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</si>
  <si>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</si>
  <si>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</si>
  <si>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</si>
  <si>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</si>
  <si>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</si>
  <si>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</si>
  <si>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</si>
  <si>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</si>
  <si>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</si>
  <si>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</si>
  <si>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</si>
  <si>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</si>
  <si>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</si>
  <si>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</si>
  <si>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</si>
  <si>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</si>
  <si>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</si>
  <si>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</si>
  <si>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</si>
  <si>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</si>
  <si>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</si>
  <si>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</si>
  <si>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</si>
  <si>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</si>
  <si>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</si>
  <si>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</si>
  <si>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</si>
  <si>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</si>
  <si>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</si>
  <si>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</si>
  <si>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</si>
  <si>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</si>
  <si>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</si>
  <si>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</si>
  <si>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</si>
  <si>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</si>
  <si>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</si>
  <si>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</si>
  <si>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</si>
  <si>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</si>
  <si>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</si>
  <si>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</si>
  <si>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</si>
  <si>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</si>
  <si>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</si>
  <si>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</si>
  <si>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</si>
  <si>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</si>
  <si>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</si>
  <si>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</si>
  <si>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</si>
  <si>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</si>
  <si>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</si>
  <si>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</si>
  <si>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</si>
  <si>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</si>
  <si>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</si>
  <si>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</si>
  <si>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</si>
  <si>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</si>
  <si>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</si>
  <si>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</si>
  <si>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</si>
  <si>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</si>
  <si>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</si>
  <si>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</si>
  <si>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</si>
  <si>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</si>
  <si>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</si>
  <si>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</si>
  <si>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</si>
  <si>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</si>
  <si>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</si>
  <si>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</si>
  <si>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</si>
  <si>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</si>
  <si>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</si>
  <si>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</si>
  <si>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</si>
  <si>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</si>
  <si>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</si>
  <si>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</si>
  <si>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</si>
  <si>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</si>
  <si>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</si>
  <si>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</si>
  <si>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</si>
  <si>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</si>
  <si>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</si>
  <si>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</si>
  <si>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</si>
  <si>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</si>
  <si>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</si>
  <si>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</si>
  <si>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</si>
  <si>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</si>
  <si>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</si>
  <si>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</si>
  <si>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</si>
  <si>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</si>
  <si>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</si>
  <si>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</si>
  <si>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</si>
  <si>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</si>
  <si>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</si>
  <si>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</si>
  <si>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</si>
  <si>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</si>
  <si>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</si>
  <si>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</si>
  <si>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</si>
  <si>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</si>
  <si>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</si>
  <si>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</si>
  <si>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</si>
  <si>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</si>
  <si>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</si>
  <si>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</si>
  <si>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</si>
  <si>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</si>
  <si>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</si>
  <si>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</si>
  <si>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</si>
  <si>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</si>
  <si>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</si>
  <si>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</si>
  <si>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</si>
  <si>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</si>
  <si>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</si>
  <si>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</si>
  <si>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</si>
  <si>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</si>
  <si>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</si>
  <si>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</si>
  <si>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</si>
  <si>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</si>
  <si>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</si>
  <si>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</si>
  <si>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</si>
  <si>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</si>
  <si>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</si>
  <si>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</si>
  <si>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</si>
  <si>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</si>
  <si>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</si>
  <si>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</si>
  <si>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</si>
  <si>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</si>
  <si>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</si>
  <si>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</si>
  <si>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</si>
  <si>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</si>
  <si>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</si>
  <si>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</si>
  <si>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</si>
  <si>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</si>
  <si>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</si>
  <si>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</si>
  <si>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</si>
  <si>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</si>
  <si>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</si>
  <si>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</si>
  <si>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</si>
  <si>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</si>
  <si>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</si>
  <si>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</si>
  <si>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</si>
  <si>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</si>
  <si>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</si>
  <si>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</si>
  <si>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</si>
  <si>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</si>
  <si>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</si>
  <si>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</si>
  <si>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</si>
  <si>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</si>
  <si>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</si>
  <si>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</si>
  <si>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</si>
  <si>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</si>
  <si>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</si>
  <si>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</si>
  <si>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</si>
  <si>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</si>
  <si>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</si>
  <si>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</si>
  <si>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</si>
  <si>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</si>
  <si>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</si>
  <si>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</si>
  <si>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</si>
  <si>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</si>
  <si>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</si>
  <si>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</si>
  <si>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</si>
  <si>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</si>
  <si>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</si>
  <si>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</si>
  <si>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</si>
  <si>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</si>
  <si>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</si>
  <si>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</si>
  <si>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</si>
  <si>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</si>
  <si>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</si>
  <si>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</si>
  <si>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</si>
  <si>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</si>
  <si>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</si>
  <si>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</si>
  <si>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</si>
  <si>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</si>
  <si>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</si>
  <si>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</si>
  <si>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</si>
  <si>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</si>
  <si>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</si>
  <si>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</si>
  <si>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</si>
  <si>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</si>
  <si>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</si>
  <si>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</si>
  <si>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</si>
  <si>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</si>
  <si>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</si>
  <si>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</si>
  <si>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</si>
  <si>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</si>
  <si>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</si>
  <si>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</si>
  <si>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</si>
  <si>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</si>
  <si>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</si>
  <si>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</si>
  <si>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</si>
  <si>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</si>
  <si>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</si>
  <si>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</si>
  <si>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</si>
  <si>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</si>
  <si>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</si>
  <si>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</si>
  <si>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</si>
  <si>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</si>
  <si>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</si>
  <si>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</si>
  <si>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</si>
  <si>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</si>
  <si>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</si>
  <si>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</si>
  <si>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</si>
  <si>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</si>
  <si>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</si>
  <si>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</si>
  <si>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</si>
  <si>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</si>
  <si>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</si>
  <si>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</si>
  <si>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</si>
  <si>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</si>
  <si>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</si>
  <si>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</si>
  <si>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</si>
  <si>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</si>
  <si>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</si>
  <si>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</si>
  <si>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</si>
  <si>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</si>
  <si>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</si>
  <si>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</si>
  <si>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</si>
  <si>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</si>
  <si>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</si>
  <si>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</si>
  <si>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</si>
  <si>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</si>
  <si>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</si>
  <si>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</si>
  <si>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</si>
  <si>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</si>
  <si>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</si>
  <si>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</si>
  <si>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</si>
  <si>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</si>
  <si>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</si>
  <si>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</si>
  <si>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</si>
  <si>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</si>
  <si>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</si>
  <si>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</si>
  <si>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</si>
  <si>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</si>
  <si>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</si>
  <si>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</si>
  <si>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</si>
  <si>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</si>
  <si>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</si>
  <si>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</si>
  <si>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</si>
  <si>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</si>
  <si>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</si>
  <si>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</si>
  <si>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</si>
  <si>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</si>
  <si>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</si>
  <si>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</si>
  <si>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</si>
  <si>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</si>
  <si>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</si>
  <si>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</si>
  <si>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</si>
  <si>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</si>
  <si>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</si>
  <si>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</si>
  <si>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</si>
  <si>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</si>
  <si>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</si>
  <si>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</si>
  <si>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</si>
  <si>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</si>
  <si>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</si>
  <si>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</si>
  <si>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</si>
  <si>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</si>
  <si>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</si>
  <si>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</si>
  <si>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</si>
  <si>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</si>
  <si>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</si>
  <si>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</si>
  <si>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</si>
  <si>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</si>
  <si>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</si>
  <si>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</si>
  <si>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</si>
  <si>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</si>
  <si>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</si>
  <si>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</si>
  <si>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</si>
  <si>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</si>
  <si>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</si>
  <si>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</si>
  <si>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</si>
  <si>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</si>
  <si>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</si>
  <si>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</si>
  <si>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</si>
  <si>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</si>
  <si>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</si>
  <si>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</si>
  <si>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</si>
  <si>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</si>
  <si>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</si>
  <si>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</si>
  <si>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</si>
  <si>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</si>
  <si>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</si>
  <si>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</si>
  <si>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</si>
  <si>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</si>
  <si>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</si>
  <si>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</si>
  <si>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</si>
  <si>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</si>
  <si>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</si>
  <si>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</si>
  <si>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</si>
  <si>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</si>
  <si>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</si>
  <si>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</si>
  <si>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</si>
  <si>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</si>
  <si>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</si>
  <si>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</si>
  <si>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</si>
  <si>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</si>
  <si>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</si>
  <si>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</si>
  <si>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</si>
  <si>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</si>
  <si>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</si>
  <si>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</si>
  <si>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</si>
  <si>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</si>
  <si>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</si>
  <si>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</si>
  <si>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</si>
  <si>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</si>
  <si>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</si>
  <si>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</si>
  <si>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</si>
  <si>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</si>
  <si>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</si>
  <si>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</si>
  <si>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</si>
  <si>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</si>
  <si>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</si>
  <si>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</si>
  <si>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</si>
  <si>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</si>
  <si>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</si>
  <si>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</si>
  <si>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</si>
  <si>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</si>
  <si>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</si>
  <si>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</si>
  <si>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</si>
  <si>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</si>
  <si>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</si>
  <si>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</si>
  <si>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</si>
  <si>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</si>
  <si>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</si>
  <si>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</si>
  <si>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</si>
  <si>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</si>
  <si>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</si>
  <si>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</si>
  <si>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</si>
  <si>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</si>
  <si>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</si>
  <si>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</si>
  <si>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</si>
  <si>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</si>
  <si>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</si>
  <si>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</si>
  <si>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</si>
  <si>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</si>
  <si>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</si>
  <si>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</si>
  <si>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</si>
  <si>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</si>
  <si>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</si>
  <si>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</si>
  <si>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</si>
  <si>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</si>
  <si>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</si>
  <si>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</si>
  <si>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</si>
  <si>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</si>
  <si>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</si>
  <si>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</si>
  <si>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</si>
  <si>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</si>
  <si>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</si>
  <si>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</si>
  <si>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</si>
  <si>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</si>
  <si>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</si>
  <si>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</si>
  <si>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</si>
  <si>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</si>
  <si>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</si>
  <si>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</si>
  <si>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</si>
  <si>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</si>
  <si>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</si>
  <si>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</si>
  <si>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</si>
  <si>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</si>
  <si>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</si>
  <si>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</si>
  <si>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</si>
  <si>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</si>
  <si>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</si>
  <si>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</si>
  <si>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</si>
  <si>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</si>
  <si>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</si>
  <si>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</si>
  <si>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</si>
  <si>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</si>
  <si>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</si>
  <si>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</si>
  <si>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</si>
  <si>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</si>
  <si>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</si>
  <si>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</si>
  <si>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</si>
  <si>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</si>
  <si>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</si>
  <si>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</si>
  <si>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</si>
  <si>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</si>
  <si>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</si>
  <si>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</si>
  <si>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</si>
  <si>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</si>
  <si>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</si>
  <si>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</si>
  <si>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</si>
  <si>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</si>
  <si>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</si>
  <si>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</si>
  <si>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</si>
  <si>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</si>
  <si>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</si>
  <si>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</si>
  <si>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</si>
  <si>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</si>
  <si>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</si>
  <si>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</si>
  <si>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</si>
  <si>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</si>
  <si>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</si>
  <si>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</si>
  <si>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</si>
  <si>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</si>
  <si>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</si>
  <si>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</si>
  <si>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</si>
  <si>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</si>
  <si>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</si>
  <si>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</si>
  <si>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</si>
  <si>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</si>
  <si>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</si>
  <si>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</si>
  <si>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</si>
  <si>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</si>
  <si>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</si>
  <si>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</si>
  <si>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</si>
  <si>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</si>
  <si>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</si>
  <si>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</si>
  <si>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</si>
  <si>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</si>
  <si>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</si>
  <si>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</si>
  <si>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</si>
  <si>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</si>
  <si>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</si>
  <si>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</si>
  <si>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</si>
  <si>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</si>
  <si>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</si>
  <si>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</si>
  <si>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</si>
  <si>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</si>
  <si>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</si>
  <si>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</si>
  <si>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</si>
  <si>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</si>
  <si>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</si>
  <si>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</si>
  <si>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</si>
  <si>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</si>
  <si>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</si>
  <si>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</si>
  <si>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</si>
  <si>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</si>
  <si>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</si>
  <si>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</si>
  <si>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</si>
  <si>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</si>
  <si>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</si>
  <si>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</si>
  <si>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</si>
  <si>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</si>
  <si>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</si>
  <si>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</si>
  <si>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</si>
  <si>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</si>
  <si>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</si>
  <si>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</si>
  <si>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</si>
  <si>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</si>
  <si>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</si>
  <si>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</si>
  <si>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</si>
  <si>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</si>
  <si>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</si>
  <si>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</si>
  <si>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</si>
  <si>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</si>
  <si>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</si>
  <si>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</si>
  <si>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</si>
  <si>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</si>
  <si>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</si>
  <si>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</si>
  <si>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</si>
  <si>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</si>
  <si>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</si>
  <si>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</si>
  <si>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</si>
  <si>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</si>
  <si>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</si>
  <si>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</si>
  <si>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</si>
  <si>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</si>
  <si>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</si>
  <si>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</si>
  <si>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</si>
  <si>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</si>
  <si>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</si>
  <si>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</si>
  <si>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</si>
  <si>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</si>
  <si>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</si>
  <si>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</si>
  <si>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</si>
  <si>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</si>
  <si>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</si>
  <si>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</si>
  <si>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</si>
  <si>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</si>
  <si>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</si>
  <si>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</si>
  <si>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</si>
  <si>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</si>
  <si>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</si>
  <si>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</si>
  <si>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</si>
  <si>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</si>
  <si>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</si>
  <si>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</si>
  <si>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</si>
  <si>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</si>
  <si>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</si>
  <si>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</si>
  <si>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</si>
  <si>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</si>
  <si>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</si>
  <si>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</si>
  <si>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</si>
  <si>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</si>
  <si>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</si>
  <si>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</si>
  <si>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</si>
  <si>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</si>
  <si>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</si>
  <si>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</si>
  <si>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</si>
  <si>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</si>
  <si>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</si>
  <si>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</si>
  <si>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</si>
  <si>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</si>
  <si>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</si>
  <si>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</si>
  <si>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</si>
  <si>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</si>
  <si>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</si>
  <si>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</si>
  <si>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</si>
  <si>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</si>
  <si>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</si>
  <si>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</si>
  <si>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</si>
  <si>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</si>
  <si>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</si>
  <si>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</si>
  <si>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</si>
  <si>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</si>
  <si>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</si>
  <si>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</si>
  <si>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</si>
  <si>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</si>
  <si>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</si>
  <si>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</si>
  <si>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</si>
  <si>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</si>
  <si>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</si>
  <si>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</si>
  <si>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</si>
  <si>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</si>
  <si>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</si>
  <si>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</si>
  <si>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</si>
  <si>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</si>
  <si>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</si>
  <si>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</si>
  <si>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</si>
  <si>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</si>
  <si>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</si>
  <si>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</si>
  <si>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</si>
  <si>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</si>
  <si>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</si>
  <si>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</si>
  <si>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</si>
  <si>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</si>
  <si>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</si>
  <si>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</si>
  <si>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</si>
  <si>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</si>
  <si>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</si>
  <si>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</si>
  <si>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</si>
  <si>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</si>
  <si>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</si>
  <si>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</si>
  <si>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</si>
  <si>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</si>
  <si>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</si>
  <si>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</si>
  <si>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</si>
  <si>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</si>
  <si>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</si>
  <si>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</si>
  <si>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</si>
  <si>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</si>
  <si>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</si>
  <si>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</si>
  <si>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</si>
  <si>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</si>
  <si>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</si>
  <si>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</si>
  <si>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</si>
  <si>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</si>
  <si>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</si>
  <si>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</si>
  <si>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</si>
  <si>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</si>
  <si>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</si>
  <si>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</si>
  <si>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</si>
  <si>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</si>
  <si>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</si>
  <si>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</si>
  <si>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</si>
  <si>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</si>
  <si>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</si>
  <si>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</si>
  <si>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</si>
  <si>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</si>
  <si>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</si>
  <si>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</si>
  <si>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</si>
  <si>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</si>
  <si>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</si>
  <si>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</si>
  <si>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</si>
  <si>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</si>
  <si>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</si>
  <si>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</si>
  <si>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</si>
  <si>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</si>
  <si>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</si>
  <si>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</si>
  <si>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</si>
  <si>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</si>
  <si>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</si>
  <si>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</si>
  <si>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</si>
  <si>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</si>
  <si>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</si>
  <si>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</si>
  <si>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</si>
  <si>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</si>
  <si>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</si>
  <si>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</si>
  <si>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</si>
  <si>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</si>
  <si>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</si>
  <si>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</si>
  <si>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</si>
  <si>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</si>
  <si>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</si>
  <si>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</si>
  <si>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</si>
  <si>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</si>
  <si>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</si>
  <si>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</si>
  <si>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</si>
  <si>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</si>
  <si>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</si>
  <si>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</si>
  <si>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</si>
  <si>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</si>
  <si>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</si>
  <si>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</si>
  <si>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</si>
  <si>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</si>
  <si>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</si>
  <si>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</si>
  <si>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</si>
  <si>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</si>
  <si>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</si>
  <si>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</si>
  <si>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</si>
  <si>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</si>
  <si>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</si>
  <si>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</si>
  <si>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</si>
  <si>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</si>
  <si>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</si>
  <si>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</si>
  <si>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</si>
  <si>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</si>
  <si>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</si>
  <si>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</si>
  <si>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</si>
  <si>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</si>
  <si>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</si>
  <si>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</si>
  <si>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</si>
  <si>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</si>
  <si>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</si>
  <si>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</si>
  <si>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</si>
  <si>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</si>
  <si>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</si>
  <si>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</si>
  <si>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</si>
  <si>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</si>
  <si>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</si>
  <si>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</si>
  <si>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</si>
  <si>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</si>
  <si>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</si>
  <si>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</si>
  <si>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</si>
  <si>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</si>
  <si>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</si>
  <si>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</si>
  <si>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</si>
  <si>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</si>
  <si>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</si>
  <si>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</si>
  <si>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</si>
  <si>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</si>
  <si>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</si>
  <si>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</si>
  <si>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</si>
  <si>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</si>
  <si>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</si>
  <si>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</si>
  <si>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</si>
  <si>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</si>
  <si>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</si>
  <si>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</si>
  <si>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</si>
  <si>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</si>
  <si>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</si>
  <si>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</si>
  <si>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</si>
  <si>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</si>
  <si>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</si>
  <si>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</si>
  <si>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</si>
  <si>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</si>
  <si>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</si>
  <si>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</si>
  <si>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</si>
  <si>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</si>
  <si>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</si>
  <si>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</si>
  <si>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</si>
  <si>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</si>
  <si>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</si>
  <si>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</si>
  <si>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</si>
  <si>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</si>
  <si>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</si>
  <si>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</si>
  <si>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</si>
  <si>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</si>
  <si>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</si>
  <si>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</si>
  <si>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</si>
  <si>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</si>
  <si>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</si>
  <si>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</si>
  <si>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</si>
  <si>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</si>
  <si>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</si>
  <si>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</si>
  <si>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</si>
  <si>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</si>
  <si>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</si>
  <si>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</si>
  <si>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</si>
  <si>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</si>
  <si>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</si>
  <si>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</si>
  <si>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</si>
  <si>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</si>
  <si>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</si>
  <si>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</si>
  <si>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</si>
  <si>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</si>
  <si>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</si>
  <si>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</si>
  <si>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</si>
  <si>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</si>
  <si>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</si>
  <si>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</si>
  <si>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</si>
  <si>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</si>
  <si>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</si>
  <si>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</si>
  <si>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</si>
  <si>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</si>
  <si>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</si>
  <si>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</si>
  <si>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</si>
  <si>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</si>
  <si>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</si>
  <si>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</si>
  <si>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</si>
  <si>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</si>
  <si>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</si>
  <si>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</si>
  <si>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</si>
  <si>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</si>
  <si>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</si>
  <si>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</si>
  <si>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</si>
  <si>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</si>
  <si>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</si>
  <si>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</si>
  <si>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</si>
  <si>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</si>
  <si>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</si>
  <si>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</si>
  <si>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</si>
  <si>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</si>
  <si>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</si>
  <si>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</si>
  <si>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</si>
  <si>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</si>
  <si>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</si>
  <si>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</si>
  <si>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</si>
  <si>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</si>
  <si>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</si>
  <si>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</si>
  <si>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</si>
  <si>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</si>
  <si>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</si>
  <si>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</si>
  <si>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</si>
  <si>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</si>
  <si>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</si>
  <si>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</si>
  <si>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</si>
  <si>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</si>
  <si>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</si>
  <si>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</si>
  <si>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</si>
  <si>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</si>
  <si>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</si>
  <si>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</si>
  <si>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</si>
  <si>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</si>
  <si>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</si>
  <si>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</si>
  <si>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</si>
  <si>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</si>
  <si>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</si>
  <si>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</si>
  <si>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</si>
  <si>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</si>
  <si>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</si>
  <si>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</si>
  <si>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</si>
  <si>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</si>
  <si>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</si>
  <si>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</si>
  <si>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</si>
  <si>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</si>
  <si>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</si>
  <si>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</si>
  <si>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</si>
  <si>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</si>
  <si>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</si>
  <si>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</si>
  <si>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</si>
  <si>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</si>
  <si>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</si>
  <si>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</si>
  <si>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</si>
  <si>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</si>
  <si>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</si>
  <si>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</si>
  <si>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</si>
  <si>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</si>
  <si>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</si>
  <si>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</si>
  <si>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</si>
  <si>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</si>
  <si>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</si>
  <si>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</si>
  <si>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</si>
  <si>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</si>
  <si>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</si>
  <si>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</si>
  <si>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</si>
  <si>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</si>
  <si>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</si>
  <si>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</si>
  <si>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</si>
  <si>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</si>
  <si>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</si>
  <si>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</si>
  <si>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</si>
  <si>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</si>
  <si>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</si>
  <si>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</si>
  <si>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</si>
  <si>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</si>
  <si>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</si>
  <si>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</si>
  <si>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</si>
  <si>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</si>
  <si>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</si>
  <si>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</si>
  <si>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</si>
  <si>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</si>
  <si>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</si>
  <si>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</si>
  <si>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</si>
  <si>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</si>
  <si>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</si>
  <si>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</si>
  <si>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</si>
  <si>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</si>
  <si>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</si>
  <si>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</si>
  <si>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</si>
  <si>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</si>
  <si>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</si>
  <si>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</si>
  <si>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</si>
  <si>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</si>
  <si>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</si>
  <si>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</si>
  <si>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</si>
  <si>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</si>
  <si>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</si>
  <si>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</si>
  <si>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</si>
  <si>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</si>
  <si>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</si>
  <si>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</si>
  <si>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</si>
  <si>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</si>
  <si>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</si>
  <si>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</si>
  <si>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</si>
  <si>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</si>
  <si>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</si>
  <si>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</si>
  <si>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</si>
  <si>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</si>
  <si>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</si>
  <si>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</si>
  <si>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</si>
  <si>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</si>
  <si>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</si>
  <si>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</si>
  <si>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</si>
  <si>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</si>
  <si>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</si>
  <si>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</si>
  <si>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</si>
  <si>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</si>
  <si>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</si>
  <si>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</si>
  <si>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</si>
  <si>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</si>
  <si>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</si>
  <si>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</si>
  <si>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</si>
  <si>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</si>
  <si>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</si>
  <si>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</si>
  <si>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</si>
  <si>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</si>
  <si>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</si>
  <si>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</si>
  <si>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</si>
  <si>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</si>
  <si>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</si>
  <si>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</si>
  <si>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</si>
  <si>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</si>
  <si>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</si>
  <si>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</si>
  <si>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</si>
  <si>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</si>
  <si>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</si>
  <si>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</si>
  <si>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</si>
  <si>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</si>
  <si>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</si>
  <si>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</si>
  <si>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</si>
  <si>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</si>
  <si>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</si>
  <si>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</si>
  <si>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</si>
  <si>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</si>
  <si>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</si>
  <si>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</si>
  <si>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</si>
  <si>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</si>
  <si>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</si>
  <si>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</si>
  <si>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</si>
  <si>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</si>
  <si>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</si>
  <si>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</si>
  <si>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</si>
  <si>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</si>
  <si>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</si>
  <si>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</si>
  <si>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</si>
  <si>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</si>
  <si>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</si>
  <si>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</si>
  <si>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</si>
  <si>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</si>
  <si>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</si>
  <si>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</si>
  <si>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</si>
  <si>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</si>
  <si>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</si>
  <si>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</si>
  <si>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</si>
  <si>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</si>
  <si>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</si>
  <si>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</si>
  <si>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</si>
  <si>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</si>
  <si>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</si>
  <si>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</si>
  <si>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</si>
  <si>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</si>
  <si>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</si>
  <si>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</si>
  <si>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</si>
  <si>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</si>
  <si>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</si>
  <si>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</si>
  <si>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</si>
  <si>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</si>
  <si>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</si>
  <si>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</si>
  <si>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</si>
  <si>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</si>
  <si>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</si>
  <si>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</si>
  <si>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</si>
  <si>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</si>
  <si>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</si>
  <si>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</si>
  <si>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</si>
  <si>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</si>
  <si>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</si>
  <si>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</si>
  <si>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</si>
  <si>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</si>
  <si>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</si>
  <si>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</si>
  <si>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</si>
  <si>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</si>
  <si>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</si>
  <si>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</si>
  <si>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</si>
  <si>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</si>
  <si>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</si>
  <si>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</si>
  <si>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</si>
  <si>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</si>
  <si>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</si>
  <si>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</si>
  <si>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</si>
  <si>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</si>
  <si>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</si>
  <si>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</si>
  <si>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</si>
  <si>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</si>
  <si>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</si>
  <si>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</si>
  <si>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</si>
  <si>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</si>
  <si>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</si>
  <si>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</si>
  <si>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</si>
  <si>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</si>
  <si>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</si>
  <si>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</si>
  <si>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</si>
  <si>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</si>
  <si>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</si>
  <si>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</si>
  <si>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</si>
  <si>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</si>
  <si>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</si>
  <si>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</si>
  <si>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</si>
  <si>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</si>
  <si>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</si>
  <si>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</si>
  <si>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</si>
  <si>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</si>
  <si>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</si>
  <si>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</si>
  <si>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</si>
  <si>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</si>
  <si>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</si>
  <si>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</si>
  <si>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</si>
  <si>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</si>
  <si>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</si>
  <si>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</si>
  <si>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</si>
  <si>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</si>
  <si>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</si>
  <si>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</si>
  <si>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</si>
  <si>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</si>
  <si>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</si>
  <si>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</si>
  <si>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</si>
  <si>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</si>
  <si>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</si>
  <si>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</si>
  <si>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</si>
  <si>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</si>
  <si>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</si>
  <si>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</si>
  <si>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</si>
  <si>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</si>
  <si>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</si>
  <si>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</si>
  <si>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</si>
  <si>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</si>
  <si>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</si>
  <si>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</si>
  <si>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</si>
  <si>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</si>
  <si>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</si>
  <si>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</si>
  <si>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</si>
  <si>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</si>
  <si>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</si>
  <si>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</si>
  <si>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</si>
  <si>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</si>
  <si>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</si>
  <si>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</si>
  <si>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</si>
  <si>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</si>
  <si>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</si>
  <si>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</si>
  <si>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</si>
  <si>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</si>
  <si>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</si>
  <si>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</si>
  <si>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</si>
  <si>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</si>
  <si>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</si>
  <si>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</si>
  <si>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</si>
  <si>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</si>
  <si>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</si>
  <si>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</si>
  <si>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</si>
  <si>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</si>
  <si>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</si>
  <si>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</si>
  <si>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</si>
  <si>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</si>
  <si>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</si>
  <si>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</si>
  <si>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</si>
  <si>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</si>
  <si>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</si>
  <si>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</si>
  <si>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</si>
  <si>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</si>
  <si>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</si>
  <si>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</si>
  <si>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</si>
  <si>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</si>
  <si>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</si>
  <si>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</si>
  <si>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</si>
  <si>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</si>
  <si>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</si>
  <si>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</si>
  <si>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</si>
  <si>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</si>
  <si>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</si>
  <si>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</si>
  <si>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</si>
  <si>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</si>
  <si>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</si>
  <si>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</si>
  <si>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</si>
  <si>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</si>
  <si>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</si>
  <si>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</si>
  <si>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</si>
  <si>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</si>
  <si>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</si>
  <si>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</si>
  <si>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</si>
  <si>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</si>
  <si>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</si>
  <si>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</si>
  <si>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</si>
  <si>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</si>
  <si>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</si>
  <si>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</si>
  <si>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</si>
  <si>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</si>
  <si>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</si>
  <si>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</si>
  <si>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</si>
  <si>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</si>
  <si>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</si>
  <si>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</si>
  <si>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</si>
  <si>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</si>
  <si>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</si>
  <si>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</si>
  <si>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</si>
  <si>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</si>
  <si>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</si>
  <si>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</si>
  <si>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</si>
  <si>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</si>
  <si>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</si>
  <si>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</si>
  <si>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</si>
  <si>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</si>
  <si>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</si>
  <si>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</si>
  <si>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</si>
  <si>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</si>
  <si>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</si>
  <si>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</si>
  <si>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</si>
  <si>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</si>
  <si>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</si>
  <si>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</si>
  <si>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</si>
  <si>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</si>
  <si>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</si>
  <si>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</si>
  <si>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</si>
  <si>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</si>
  <si>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</si>
  <si>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</si>
  <si>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</si>
  <si>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</si>
  <si>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</si>
  <si>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</si>
  <si>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</si>
  <si>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</si>
  <si>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</si>
  <si>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</si>
  <si>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</si>
  <si>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</si>
  <si>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</si>
  <si>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</si>
  <si>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</si>
  <si>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</si>
  <si>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</si>
  <si>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</si>
  <si>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</si>
  <si>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</si>
  <si>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</si>
  <si>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</si>
  <si>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</si>
  <si>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</si>
  <si>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</si>
  <si>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</si>
  <si>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</si>
  <si>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</si>
  <si>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</si>
  <si>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</si>
  <si>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</si>
  <si>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</si>
  <si>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</si>
  <si>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</si>
  <si>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</si>
  <si>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</si>
  <si>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</si>
  <si>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</si>
  <si>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</si>
  <si>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</si>
  <si>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</si>
  <si>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</si>
  <si>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</si>
  <si>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</si>
  <si>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</si>
  <si>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</si>
  <si>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</si>
  <si>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</si>
  <si>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</si>
  <si>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</si>
  <si>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</si>
  <si>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</si>
  <si>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</si>
  <si>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</si>
  <si>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</si>
  <si>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</si>
  <si>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</si>
  <si>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</si>
  <si>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</si>
  <si>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</si>
  <si>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</si>
  <si>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</si>
  <si>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</si>
  <si>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</si>
  <si>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</si>
  <si>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</si>
  <si>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</si>
  <si>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</si>
  <si>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</si>
  <si>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</si>
  <si>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</si>
  <si>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</si>
  <si>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</si>
  <si>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</si>
  <si>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</si>
  <si>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</si>
  <si>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</si>
  <si>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</si>
  <si>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</si>
  <si>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</si>
  <si>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</si>
  <si>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</si>
  <si>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</si>
  <si>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</si>
  <si>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</si>
  <si>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</si>
  <si>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</si>
  <si>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</si>
  <si>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</si>
  <si>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</si>
  <si>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</si>
  <si>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</si>
  <si>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</si>
  <si>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</si>
  <si>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</si>
  <si>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</si>
  <si>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</si>
  <si>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</si>
  <si>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</si>
  <si>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</si>
  <si>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</si>
  <si>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</si>
  <si>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</si>
  <si>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</si>
  <si>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</si>
  <si>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</si>
  <si>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</si>
  <si>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</si>
  <si>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</si>
  <si>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</si>
  <si>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</si>
  <si>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</si>
  <si>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</si>
  <si>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</si>
  <si>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</si>
  <si>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</si>
  <si>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</si>
  <si>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</si>
  <si>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</si>
  <si>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</si>
  <si>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</si>
  <si>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</si>
  <si>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</si>
  <si>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</si>
  <si>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</si>
  <si>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</si>
  <si>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</si>
  <si>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</si>
  <si>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</si>
  <si>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</si>
  <si>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</si>
  <si>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</si>
  <si>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</si>
  <si>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</si>
  <si>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</si>
  <si>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</si>
  <si>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</si>
  <si>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</si>
  <si>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</si>
  <si>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</si>
  <si>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</si>
  <si>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</si>
  <si>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</si>
  <si>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</si>
  <si>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</si>
  <si>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</si>
  <si>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</si>
  <si>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</si>
  <si>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</si>
  <si>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</si>
  <si>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</si>
  <si>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</si>
  <si>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</si>
  <si>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</si>
  <si>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</si>
  <si>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</si>
  <si>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</si>
  <si>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</si>
  <si>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</si>
  <si>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</si>
  <si>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</si>
  <si>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</si>
  <si>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</si>
  <si>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</si>
  <si>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</si>
  <si>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</si>
  <si>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</si>
  <si>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</si>
  <si>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</si>
  <si>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</si>
  <si>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</si>
  <si>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</si>
  <si>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</si>
  <si>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</si>
  <si>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</si>
  <si>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</si>
  <si>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</si>
  <si>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</si>
  <si>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</si>
  <si>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</si>
  <si>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</si>
  <si>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</si>
  <si>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</si>
  <si>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</si>
  <si>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</si>
  <si>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</si>
  <si>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</si>
  <si>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</si>
  <si>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</si>
  <si>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</si>
  <si>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</si>
  <si>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</si>
  <si>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</si>
  <si>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</si>
  <si>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</si>
  <si>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</si>
  <si>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</si>
  <si>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</si>
  <si>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</si>
  <si>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</si>
  <si>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</si>
  <si>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</si>
  <si>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</si>
  <si>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</si>
  <si>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</si>
  <si>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</si>
  <si>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</si>
  <si>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</si>
  <si>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</si>
  <si>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</si>
  <si>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</si>
  <si>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</si>
  <si>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</si>
  <si>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</si>
  <si>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</si>
  <si>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</si>
  <si>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</si>
  <si>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</si>
  <si>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</si>
  <si>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</si>
  <si>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</si>
  <si>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</si>
  <si>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</si>
  <si>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</si>
  <si>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</si>
  <si>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</si>
  <si>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</si>
  <si>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</si>
  <si>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</si>
  <si>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</si>
  <si>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</si>
  <si>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</si>
  <si>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</si>
  <si>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</si>
  <si>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</si>
  <si>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</si>
  <si>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</si>
  <si>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</si>
  <si>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</si>
  <si>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</si>
  <si>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</si>
  <si>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</si>
  <si>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</si>
  <si>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</si>
  <si>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</si>
  <si>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</si>
  <si>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</si>
  <si>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</si>
  <si>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</si>
  <si>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</si>
  <si>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</si>
  <si>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</si>
  <si>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</si>
  <si>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</si>
  <si>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</si>
  <si>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</si>
  <si>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</si>
  <si>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</si>
  <si>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</si>
  <si>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</si>
  <si>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</si>
  <si>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</si>
  <si>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</si>
  <si>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</si>
  <si>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</si>
  <si>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</si>
  <si>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</si>
  <si>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</si>
  <si>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</si>
  <si>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</si>
  <si>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</si>
  <si>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</si>
  <si>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</si>
  <si>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</si>
  <si>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</si>
  <si>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</si>
  <si>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</si>
  <si>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</si>
  <si>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</si>
  <si>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</si>
  <si>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</si>
  <si>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</si>
  <si>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</si>
  <si>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</si>
  <si>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</si>
  <si>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</si>
  <si>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</si>
  <si>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</si>
  <si>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</si>
  <si>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</si>
  <si>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</si>
  <si>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</si>
  <si>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</si>
  <si>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</si>
  <si>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</si>
  <si>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</si>
  <si>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</si>
  <si>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</si>
  <si>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</si>
  <si>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</si>
  <si>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</si>
  <si>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</si>
  <si>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</si>
  <si>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</si>
  <si>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</si>
  <si>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</si>
  <si>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</si>
  <si>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</si>
  <si>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</si>
  <si>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</si>
  <si>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</si>
  <si>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</si>
  <si>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</si>
  <si>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</si>
  <si>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</si>
  <si>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</si>
  <si>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</si>
  <si>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</si>
  <si>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</si>
  <si>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</si>
  <si>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</si>
  <si>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</si>
  <si>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</si>
  <si>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</si>
  <si>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</si>
  <si>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</si>
  <si>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</si>
  <si>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</si>
  <si>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</si>
  <si>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</si>
  <si>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</si>
  <si>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</si>
  <si>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</si>
  <si>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</si>
  <si>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</si>
  <si>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</si>
  <si>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</si>
  <si>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</si>
  <si>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</si>
  <si>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</si>
  <si>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</si>
  <si>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</si>
  <si>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</si>
  <si>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</si>
  <si>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</si>
  <si>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</si>
  <si>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</si>
  <si>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</si>
  <si>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</si>
  <si>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</si>
  <si>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</si>
  <si>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</si>
  <si>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</si>
  <si>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</si>
  <si>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</si>
  <si>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</si>
  <si>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</si>
  <si>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</si>
  <si>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</si>
  <si>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</si>
  <si>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</si>
  <si>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</si>
  <si>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</si>
  <si>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</si>
  <si>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</si>
  <si>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</si>
  <si>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</si>
  <si>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</si>
  <si>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</si>
  <si>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</si>
  <si>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</si>
  <si>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</si>
  <si>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</si>
  <si>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</si>
  <si>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</si>
  <si>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</si>
  <si>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</si>
  <si>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</si>
  <si>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</si>
  <si>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</si>
  <si>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</si>
  <si>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</si>
  <si>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</si>
  <si>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</si>
  <si>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</si>
  <si>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</si>
  <si>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</si>
  <si>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</si>
  <si>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</si>
  <si>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</si>
  <si>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</si>
  <si>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</si>
  <si>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</si>
  <si>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</si>
  <si>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</si>
  <si>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</si>
  <si>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</si>
  <si>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</si>
  <si>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</si>
  <si>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</si>
  <si>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</si>
  <si>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</si>
  <si>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</si>
  <si>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</si>
  <si>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</si>
  <si>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</si>
  <si>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</si>
  <si>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</si>
  <si>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</si>
  <si>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</si>
  <si>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</si>
  <si>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</si>
  <si>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</si>
  <si>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</si>
  <si>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</si>
  <si>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</si>
  <si>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</si>
  <si>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</si>
  <si>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</si>
  <si>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</si>
  <si>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</si>
  <si>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</si>
  <si>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</si>
  <si>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</si>
  <si>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</si>
  <si>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</si>
  <si>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</si>
  <si>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</si>
  <si>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</si>
  <si>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</si>
  <si>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</si>
  <si>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</si>
  <si>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</si>
  <si>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</si>
  <si>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</si>
  <si>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</si>
  <si>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</si>
  <si>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</si>
  <si>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</si>
  <si>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</si>
  <si>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</si>
  <si>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</si>
  <si>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</si>
  <si>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</si>
  <si>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</si>
  <si>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</si>
  <si>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</si>
  <si>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</si>
  <si>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</si>
  <si>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</si>
  <si>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</si>
  <si>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</si>
  <si>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</si>
  <si>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</si>
  <si>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</si>
  <si>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</si>
  <si>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</si>
  <si>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</si>
  <si>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</si>
  <si>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</si>
  <si>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</si>
  <si>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</si>
  <si>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</si>
  <si>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</si>
  <si>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</si>
  <si>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</si>
  <si>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</si>
  <si>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</si>
  <si>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</si>
  <si>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</si>
  <si>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</si>
  <si>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</si>
  <si>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</si>
  <si>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</si>
  <si>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</si>
  <si>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</si>
  <si>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</si>
  <si>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</si>
  <si>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</si>
  <si>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</si>
  <si>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</si>
  <si>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</si>
  <si>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</si>
  <si>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</si>
  <si>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</si>
  <si>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</si>
  <si>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</si>
  <si>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</si>
  <si>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</si>
  <si>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</si>
  <si>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</si>
  <si>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</si>
  <si>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</si>
  <si>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</si>
  <si>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</si>
  <si>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</si>
  <si>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</si>
  <si>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</si>
  <si>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</si>
  <si>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</si>
  <si>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</si>
  <si>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</si>
  <si>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</si>
  <si>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</si>
  <si>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</si>
  <si>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</si>
  <si>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</si>
  <si>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</si>
  <si>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</si>
  <si>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</si>
  <si>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</si>
  <si>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</si>
  <si>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</si>
  <si>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</si>
  <si>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</si>
  <si>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</si>
  <si>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</si>
  <si>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</si>
  <si>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</si>
  <si>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</si>
  <si>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</si>
  <si>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</si>
  <si>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</si>
  <si>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</si>
  <si>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</si>
  <si>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</si>
  <si>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</si>
  <si>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</si>
  <si>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</si>
  <si>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</si>
  <si>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</si>
  <si>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</si>
  <si>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</si>
  <si>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</si>
  <si>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</si>
  <si>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</si>
  <si>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</si>
  <si>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</si>
  <si>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</si>
  <si>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</si>
  <si>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</si>
  <si>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</si>
  <si>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</si>
  <si>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</si>
  <si>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</si>
  <si>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</si>
  <si>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</si>
  <si>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</si>
  <si>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</si>
  <si>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</si>
  <si>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</si>
  <si>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</si>
  <si>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</si>
  <si>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</si>
  <si>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</si>
  <si>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</si>
  <si>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</si>
  <si>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</si>
  <si>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</si>
  <si>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</si>
  <si>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</si>
  <si>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</si>
  <si>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</si>
  <si>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</si>
  <si>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</si>
  <si>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</si>
  <si>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</si>
  <si>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</si>
  <si>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</si>
  <si>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</si>
  <si>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</si>
  <si>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</si>
  <si>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</si>
  <si>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</si>
  <si>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</si>
  <si>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</si>
  <si>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</si>
  <si>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</si>
  <si>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</si>
  <si>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</si>
  <si>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</si>
  <si>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</si>
  <si>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</si>
  <si>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</si>
  <si>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</si>
  <si>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</si>
  <si>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</si>
  <si>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</si>
  <si>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</si>
  <si>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</si>
  <si>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</si>
  <si>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</si>
  <si>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</si>
  <si>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</si>
  <si>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</si>
  <si>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</si>
  <si>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</si>
  <si>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</si>
  <si>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</si>
  <si>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</si>
  <si>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</si>
  <si>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</si>
  <si>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</si>
  <si>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</si>
  <si>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</si>
  <si>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</si>
  <si>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</si>
  <si>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</si>
  <si>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</si>
  <si>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</si>
  <si>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</si>
  <si>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</si>
  <si>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</si>
  <si>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</si>
  <si>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</si>
  <si>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</si>
  <si>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</si>
  <si>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</si>
  <si>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</si>
  <si>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</si>
  <si>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</si>
  <si>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</si>
  <si>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</si>
  <si>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</si>
  <si>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</si>
  <si>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</si>
  <si>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</si>
  <si>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</si>
  <si>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</si>
  <si>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</si>
  <si>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</si>
  <si>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</si>
  <si>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</si>
  <si>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</si>
  <si>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</si>
  <si>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</si>
  <si>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</si>
  <si>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</si>
  <si>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</si>
  <si>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</si>
  <si>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</si>
  <si>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</si>
  <si>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</si>
  <si>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</si>
  <si>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</si>
  <si>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</si>
  <si>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</si>
  <si>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</si>
  <si>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</si>
  <si>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</si>
  <si>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</si>
  <si>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</si>
  <si>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</si>
  <si>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</si>
  <si>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</si>
  <si>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</si>
  <si>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</si>
  <si>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</si>
  <si>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</si>
  <si>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</si>
  <si>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</si>
  <si>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</si>
  <si>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</si>
  <si>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</si>
  <si>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</si>
  <si>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</si>
  <si>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</si>
  <si>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</si>
  <si>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</si>
  <si>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</si>
  <si>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</si>
  <si>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</si>
  <si>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</si>
  <si>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</si>
  <si>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</si>
  <si>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</si>
  <si>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</si>
  <si>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</si>
  <si>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</si>
  <si>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</si>
  <si>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</si>
  <si>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</si>
  <si>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</si>
  <si>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</si>
  <si>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</si>
  <si>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</si>
  <si>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</si>
  <si>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</si>
  <si>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</si>
  <si>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</si>
  <si>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</si>
  <si>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</si>
  <si>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</si>
  <si>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</si>
  <si>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</si>
  <si>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</si>
  <si>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</si>
  <si>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</si>
  <si>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</si>
  <si>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</si>
  <si>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</si>
  <si>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</si>
  <si>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</si>
  <si>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</si>
  <si>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</si>
  <si>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</si>
  <si>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</si>
  <si>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</si>
  <si>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</si>
  <si>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</si>
  <si>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</si>
  <si>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</si>
  <si>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</si>
  <si>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</si>
  <si>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</si>
  <si>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</si>
  <si>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</si>
  <si>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</si>
  <si>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</si>
  <si>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</si>
  <si>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</si>
  <si>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</si>
  <si>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</si>
  <si>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</si>
  <si>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</si>
  <si>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</si>
  <si>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</si>
  <si>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</si>
  <si>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</si>
  <si>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</si>
  <si>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</si>
  <si>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</si>
  <si>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</si>
  <si>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</si>
  <si>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</si>
  <si>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</si>
  <si>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</si>
  <si>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</si>
  <si>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</si>
  <si>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</si>
  <si>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</si>
  <si>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</si>
  <si>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</si>
  <si>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</si>
  <si>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</si>
  <si>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</si>
  <si>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</si>
  <si>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</si>
  <si>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</si>
  <si>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</si>
  <si>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</si>
  <si>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</si>
  <si>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</si>
  <si>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</si>
  <si>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</si>
  <si>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</si>
  <si>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</si>
  <si>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</si>
  <si>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</si>
  <si>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</si>
  <si>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</si>
  <si>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</si>
  <si>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</si>
  <si>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</si>
  <si>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</si>
  <si>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</si>
  <si>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</si>
  <si>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</si>
  <si>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</si>
  <si>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</si>
  <si>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</si>
  <si>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</si>
  <si>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</si>
  <si>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</si>
  <si>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</si>
  <si>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</si>
  <si>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</si>
  <si>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</si>
  <si>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</si>
  <si>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</si>
  <si>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</si>
  <si>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</si>
  <si>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</si>
  <si>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</si>
  <si>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</si>
  <si>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</si>
  <si>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</si>
  <si>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</si>
  <si>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</si>
  <si>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</si>
  <si>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</si>
  <si>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</si>
  <si>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</si>
  <si>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</si>
  <si>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</si>
  <si>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</si>
  <si>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</si>
  <si>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</si>
  <si>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</si>
  <si>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</si>
  <si>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</si>
  <si>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</si>
  <si>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</si>
  <si>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</si>
  <si>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</si>
  <si>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</si>
  <si>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</si>
  <si>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</si>
  <si>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</si>
  <si>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</si>
  <si>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</si>
  <si>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</si>
  <si>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</si>
  <si>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</si>
  <si>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</si>
  <si>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</si>
  <si>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</si>
  <si>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</si>
  <si>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</si>
  <si>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</si>
  <si>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</si>
  <si>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</si>
  <si>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</si>
  <si>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</si>
  <si>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</si>
  <si>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</si>
  <si>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</si>
  <si>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</si>
  <si>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</si>
  <si>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</si>
  <si>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</si>
  <si>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</si>
  <si>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</si>
  <si>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</si>
  <si>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</si>
  <si>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</si>
  <si>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</si>
  <si>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</si>
  <si>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</si>
  <si>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</si>
  <si>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</si>
  <si>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</si>
  <si>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</si>
  <si>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</si>
  <si>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</si>
  <si>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</si>
  <si>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</si>
  <si>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</si>
  <si>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</si>
  <si>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</si>
  <si>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</si>
  <si>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</si>
  <si>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</si>
  <si>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</si>
  <si>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</si>
  <si>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</si>
  <si>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</si>
  <si>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</si>
  <si>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</si>
  <si>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</si>
  <si>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</si>
  <si>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</si>
  <si>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</si>
  <si>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</si>
  <si>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</si>
  <si>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</si>
  <si>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</si>
  <si>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</si>
  <si>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</si>
  <si>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</si>
  <si>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</si>
  <si>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</si>
  <si>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</si>
  <si>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</si>
  <si>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</si>
  <si>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</si>
  <si>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</si>
  <si>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</si>
  <si>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</si>
  <si>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</si>
  <si>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</si>
  <si>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</si>
  <si>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</si>
  <si>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</si>
  <si>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</si>
  <si>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</si>
  <si>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</si>
  <si>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</si>
  <si>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</si>
  <si>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</si>
  <si>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</si>
  <si>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</si>
  <si>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</si>
  <si>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</si>
  <si>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</si>
  <si>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</si>
  <si>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</si>
  <si>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</si>
  <si>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</si>
  <si>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</si>
  <si>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</si>
  <si>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</si>
  <si>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</si>
  <si>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</si>
  <si>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</si>
  <si>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</si>
  <si>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</si>
  <si>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</si>
  <si>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</si>
  <si>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</si>
  <si>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</si>
  <si>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</si>
  <si>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</si>
  <si>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</si>
  <si>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</si>
  <si>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</si>
  <si>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</si>
  <si>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</si>
  <si>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</si>
  <si>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</si>
  <si>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</si>
  <si>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</si>
  <si>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</si>
  <si>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</si>
  <si>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</si>
  <si>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</si>
  <si>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</si>
  <si>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</si>
  <si>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</si>
  <si>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</si>
  <si>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</si>
  <si>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</si>
  <si>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</si>
  <si>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</si>
  <si>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</si>
  <si>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</si>
  <si>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</si>
  <si>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</si>
  <si>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</si>
  <si>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</si>
  <si>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</si>
  <si>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</si>
  <si>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</si>
  <si>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</si>
  <si>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</si>
  <si>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</si>
  <si>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</si>
  <si>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</si>
  <si>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</si>
  <si>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</si>
  <si>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</si>
  <si>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</si>
  <si>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</si>
  <si>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</si>
  <si>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</si>
  <si>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</si>
  <si>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</si>
  <si>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</si>
  <si>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</si>
  <si>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</si>
  <si>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</si>
  <si>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</si>
  <si>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</si>
  <si>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</si>
  <si>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</si>
  <si>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</si>
  <si>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</si>
  <si>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</si>
  <si>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</si>
  <si>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</si>
  <si>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</si>
  <si>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</si>
  <si>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</si>
  <si>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</si>
  <si>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</si>
  <si>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</si>
  <si>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</si>
  <si>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</si>
  <si>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</si>
  <si>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</si>
  <si>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</si>
  <si>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</si>
  <si>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</si>
  <si>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</si>
  <si>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</si>
  <si>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</si>
  <si>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</si>
  <si>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</si>
  <si>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</si>
  <si>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</si>
  <si>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</si>
  <si>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</si>
  <si>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</si>
  <si>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</si>
  <si>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</si>
  <si>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</si>
  <si>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</si>
  <si>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</si>
  <si>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</si>
  <si>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</si>
  <si>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</si>
  <si>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</si>
  <si>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</si>
  <si>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</si>
  <si>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</si>
  <si>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</si>
  <si>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</si>
  <si>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</si>
  <si>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</si>
  <si>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</si>
  <si>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</si>
  <si>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</si>
  <si>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</si>
  <si>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</si>
  <si>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</si>
  <si>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</si>
  <si>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</si>
  <si>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</si>
  <si>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</si>
  <si>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</si>
  <si>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</si>
  <si>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</si>
  <si>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</si>
  <si>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</si>
  <si>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</si>
  <si>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</si>
  <si>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</si>
  <si>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</si>
  <si>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</si>
  <si>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</si>
  <si>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</si>
  <si>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</si>
  <si>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</si>
  <si>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</si>
  <si>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</si>
  <si>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</si>
  <si>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</si>
  <si>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</si>
  <si>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</si>
  <si>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</si>
  <si>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</si>
  <si>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</si>
  <si>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</si>
  <si>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</si>
  <si>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</si>
  <si>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</si>
  <si>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</si>
  <si>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</si>
  <si>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</si>
  <si>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</si>
  <si>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</si>
  <si>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</si>
  <si>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</si>
  <si>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</si>
  <si>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</si>
  <si>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</si>
  <si>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</si>
  <si>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</si>
  <si>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</si>
  <si>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</si>
  <si>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</si>
  <si>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</si>
  <si>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</si>
  <si>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</si>
  <si>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</si>
  <si>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</si>
  <si>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</si>
  <si>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</si>
  <si>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</si>
  <si>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</si>
  <si>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</si>
  <si>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</si>
  <si>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</si>
  <si>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</si>
  <si>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</si>
  <si>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</si>
  <si>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</si>
  <si>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</si>
  <si>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</si>
  <si>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</si>
  <si>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</si>
  <si>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</si>
  <si>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</si>
  <si>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</si>
  <si>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</si>
  <si>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</si>
  <si>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</si>
  <si>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</si>
  <si>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</si>
  <si>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</si>
  <si>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</si>
  <si>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</si>
  <si>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</si>
  <si>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</si>
  <si>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</si>
  <si>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</si>
  <si>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</si>
  <si>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</si>
  <si>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</si>
  <si>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</si>
  <si>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</si>
  <si>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</si>
  <si>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</si>
  <si>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</si>
  <si>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</si>
  <si>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</si>
  <si>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</si>
  <si>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</si>
  <si>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</si>
  <si>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</si>
  <si>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</si>
  <si>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</si>
  <si>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</si>
  <si>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</si>
  <si>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</si>
  <si>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</si>
  <si>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</si>
  <si>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</si>
  <si>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</si>
  <si>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</si>
  <si>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</si>
  <si>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</si>
  <si>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</si>
  <si>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</si>
  <si>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</si>
  <si>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</si>
  <si>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</si>
  <si>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</si>
  <si>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</si>
  <si>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</si>
  <si>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</si>
  <si>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</si>
  <si>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</si>
  <si>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</si>
  <si>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</si>
  <si>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</si>
  <si>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</si>
  <si>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</si>
  <si>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</si>
  <si>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</si>
  <si>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</si>
  <si>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</si>
  <si>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</si>
  <si>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</si>
  <si>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</si>
  <si>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</si>
  <si>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</si>
  <si>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</si>
  <si>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</si>
  <si>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</si>
  <si>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</si>
  <si>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</si>
  <si>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</si>
  <si>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</si>
  <si>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</si>
  <si>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</si>
  <si>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</si>
  <si>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</si>
  <si>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</si>
  <si>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</si>
  <si>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</si>
  <si>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</si>
  <si>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</si>
  <si>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</si>
  <si>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</si>
  <si>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</si>
  <si>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</si>
  <si>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</si>
  <si>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</si>
  <si>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</si>
  <si>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</si>
  <si>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</si>
  <si>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</si>
  <si>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</si>
  <si>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</si>
  <si>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</si>
  <si>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</si>
  <si>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</si>
  <si>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</si>
  <si>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</si>
  <si>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</si>
  <si>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</si>
  <si>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</si>
  <si>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</si>
  <si>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</si>
  <si>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</si>
  <si>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</si>
  <si>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</si>
  <si>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</si>
  <si>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</si>
  <si>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</si>
  <si>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</si>
  <si>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</si>
  <si>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</si>
  <si>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</si>
  <si>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</si>
  <si>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</si>
  <si>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</si>
  <si>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</si>
  <si>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</si>
  <si>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</si>
  <si>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</si>
  <si>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</si>
  <si>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</si>
  <si>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</si>
  <si>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</si>
  <si>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</si>
  <si>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</si>
  <si>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</si>
  <si>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</si>
  <si>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</si>
  <si>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</si>
  <si>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</si>
  <si>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</si>
  <si>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</si>
  <si>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</si>
  <si>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</si>
  <si>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</si>
  <si>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</si>
  <si>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</si>
  <si>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</si>
  <si>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</si>
  <si>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</si>
  <si>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</si>
  <si>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</si>
  <si>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</si>
  <si>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</si>
  <si>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</si>
  <si>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</si>
  <si>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</si>
  <si>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</si>
  <si>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</si>
  <si>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</si>
  <si>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</si>
  <si>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</si>
  <si>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</si>
  <si>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</si>
  <si>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</si>
  <si>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</si>
  <si>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</si>
  <si>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</si>
  <si>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</si>
  <si>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</si>
  <si>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</si>
  <si>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</si>
  <si>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</si>
  <si>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</si>
  <si>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</si>
  <si>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</si>
  <si>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</si>
  <si>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</si>
  <si>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</si>
  <si>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</si>
  <si>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</si>
  <si>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</si>
  <si>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</si>
  <si>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</si>
  <si>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</si>
  <si>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</si>
  <si>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</si>
  <si>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</si>
  <si>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</si>
  <si>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</si>
  <si>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</si>
  <si>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</si>
  <si>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</si>
  <si>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</si>
  <si>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</si>
  <si>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</si>
  <si>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</si>
  <si>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</si>
  <si>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</si>
  <si>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</si>
  <si>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</si>
  <si>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</si>
  <si>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</si>
  <si>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</si>
  <si>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</si>
  <si>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</si>
  <si>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</si>
  <si>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</si>
  <si>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</si>
  <si>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</si>
  <si>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</si>
  <si>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</si>
  <si>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</si>
  <si>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</si>
  <si>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</si>
  <si>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</si>
  <si>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</si>
  <si>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</si>
  <si>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</si>
  <si>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</si>
  <si>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</si>
  <si>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</si>
  <si>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</si>
  <si>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</si>
  <si>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</si>
  <si>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</si>
  <si>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</si>
  <si>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</si>
  <si>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</si>
  <si>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</si>
  <si>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</si>
  <si>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</si>
  <si>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</si>
  <si>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</si>
  <si>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</si>
  <si>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</si>
  <si>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</si>
  <si>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</si>
  <si>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</si>
  <si>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</si>
  <si>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</si>
  <si>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</si>
  <si>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</si>
  <si>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</si>
  <si>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</si>
  <si>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</si>
  <si>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</si>
  <si>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</si>
  <si>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</si>
  <si>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</si>
  <si>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</si>
  <si>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</si>
  <si>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</si>
  <si>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</si>
  <si>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</si>
  <si>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</si>
  <si>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</si>
  <si>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</si>
  <si>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</si>
  <si>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</si>
  <si>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</si>
  <si>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</si>
  <si>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</si>
  <si>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</si>
  <si>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</si>
  <si>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</si>
  <si>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</si>
  <si>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</si>
  <si>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</si>
  <si>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</si>
  <si>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</si>
  <si>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</si>
  <si>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</si>
  <si>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</si>
  <si>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</si>
  <si>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</si>
  <si>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</si>
  <si>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</si>
  <si>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</si>
  <si>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</si>
  <si>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</si>
  <si>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</si>
  <si>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</si>
  <si>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</si>
  <si>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</si>
  <si>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</si>
  <si>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</si>
  <si>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</si>
  <si>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</si>
  <si>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</si>
  <si>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</si>
  <si>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</si>
  <si>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</si>
  <si>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</si>
  <si>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</si>
  <si>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</si>
  <si>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</si>
  <si>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</si>
  <si>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</si>
  <si>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</si>
  <si>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</si>
  <si>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</si>
  <si>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</si>
  <si>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</si>
  <si>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</si>
  <si>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</si>
  <si>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</si>
  <si>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</si>
  <si>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</si>
  <si>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</si>
  <si>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</si>
  <si>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</si>
  <si>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</si>
  <si>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</si>
  <si>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</si>
  <si>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</si>
  <si>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</si>
  <si>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</si>
  <si>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</si>
  <si>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</si>
  <si>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</si>
  <si>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</si>
  <si>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</si>
  <si>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</si>
  <si>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</si>
  <si>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</si>
  <si>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</si>
  <si>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</si>
  <si>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</si>
  <si>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</si>
  <si>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</si>
  <si>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</si>
  <si>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</si>
  <si>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</si>
  <si>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</si>
  <si>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</si>
  <si>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</si>
  <si>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</si>
  <si>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</si>
  <si>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</si>
  <si>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</si>
  <si>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</si>
  <si>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</si>
  <si>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</si>
  <si>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</si>
  <si>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</si>
  <si>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</si>
  <si>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</si>
  <si>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</si>
  <si>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</si>
  <si>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</si>
  <si>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</si>
  <si>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</si>
  <si>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</si>
  <si>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</si>
  <si>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</si>
  <si>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</si>
  <si>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</si>
  <si>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</si>
  <si>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</si>
  <si>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</si>
  <si>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</si>
  <si>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</si>
  <si>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</si>
  <si>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</si>
  <si>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</si>
  <si>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</si>
  <si>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</si>
  <si>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</si>
  <si>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</si>
  <si>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</si>
  <si>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</si>
  <si>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</si>
  <si>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</si>
  <si>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</si>
  <si>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</si>
  <si>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</si>
  <si>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</si>
  <si>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</si>
  <si>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</si>
  <si>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</si>
  <si>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</si>
  <si>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</si>
  <si>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</si>
  <si>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</si>
  <si>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</si>
  <si>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</si>
  <si>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</si>
  <si>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</si>
  <si>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</si>
  <si>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</si>
  <si>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</si>
  <si>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</si>
  <si>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</si>
  <si>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</si>
  <si>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</si>
  <si>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</si>
  <si>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</si>
  <si>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</si>
  <si>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</si>
  <si>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</si>
  <si>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</si>
  <si>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</si>
  <si>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</si>
  <si>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</si>
  <si>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</si>
  <si>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</si>
  <si>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</si>
  <si>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</si>
  <si>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</si>
  <si>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</si>
  <si>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</si>
  <si>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</si>
  <si>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</si>
  <si>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</si>
  <si>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</si>
  <si>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</si>
  <si>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</si>
  <si>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</si>
  <si>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</si>
  <si>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</si>
  <si>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</si>
  <si>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</si>
  <si>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</si>
  <si>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</si>
  <si>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</si>
  <si>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</si>
  <si>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</si>
  <si>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</si>
  <si>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</si>
  <si>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</si>
  <si>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</si>
  <si>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</si>
  <si>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</si>
  <si>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</si>
  <si>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</si>
  <si>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</si>
  <si>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</si>
  <si>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</si>
  <si>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</si>
  <si>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</si>
  <si>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</si>
  <si>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</si>
  <si>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</si>
  <si>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</si>
  <si>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</si>
  <si>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</si>
  <si>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</si>
  <si>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</si>
  <si>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</si>
  <si>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</si>
  <si>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</si>
  <si>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</si>
  <si>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</si>
  <si>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</si>
  <si>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</si>
  <si>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</si>
  <si>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</si>
  <si>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</si>
  <si>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</si>
  <si>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</si>
  <si>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</si>
  <si>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</si>
  <si>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</si>
  <si>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</si>
  <si>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</si>
  <si>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</si>
  <si>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</si>
  <si>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</si>
  <si>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</si>
  <si>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</si>
  <si>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</si>
  <si>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</si>
  <si>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</si>
  <si>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</si>
  <si>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</si>
  <si>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</si>
  <si>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</si>
  <si>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</si>
  <si>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</si>
  <si>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</si>
  <si>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</si>
  <si>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</si>
  <si>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</si>
  <si>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</si>
  <si>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</si>
  <si>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</si>
  <si>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</si>
  <si>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</si>
  <si>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</si>
  <si>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</si>
  <si>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</si>
  <si>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</si>
  <si>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</si>
  <si>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</si>
  <si>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</si>
  <si>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</si>
  <si>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</si>
  <si>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</si>
  <si>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</si>
  <si>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</si>
  <si>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</si>
  <si>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</si>
  <si>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</si>
  <si>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</si>
  <si>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</si>
  <si>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</si>
  <si>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</si>
  <si>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</si>
  <si>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</si>
  <si>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</si>
  <si>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</si>
  <si>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</si>
  <si>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</si>
  <si>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</si>
  <si>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</si>
  <si>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</si>
  <si>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</si>
  <si>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</si>
  <si>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</si>
  <si>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</si>
  <si>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</si>
  <si>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</si>
  <si>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</si>
  <si>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</si>
  <si>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</si>
  <si>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</si>
  <si>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</si>
  <si>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</si>
  <si>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</si>
  <si>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</si>
  <si>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</si>
  <si>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</si>
  <si>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</si>
  <si>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</si>
  <si>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</si>
  <si>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</si>
  <si>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</si>
  <si>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</si>
  <si>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</si>
  <si>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</si>
  <si>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</si>
  <si>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</si>
  <si>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</si>
  <si>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</si>
  <si>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</si>
  <si>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</si>
  <si>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</si>
  <si>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</si>
  <si>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</si>
  <si>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</si>
  <si>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</si>
  <si>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</si>
  <si>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</si>
  <si>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</si>
  <si>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</si>
  <si>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</si>
  <si>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</si>
  <si>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</si>
  <si>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</si>
  <si>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</si>
  <si>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</si>
  <si>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</si>
  <si>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</si>
  <si>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</si>
  <si>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</si>
  <si>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</si>
  <si>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</si>
  <si>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</si>
  <si>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</si>
  <si>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</si>
  <si>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</si>
  <si>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</si>
  <si>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</si>
  <si>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</si>
  <si>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</si>
  <si>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</si>
  <si>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</si>
  <si>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</si>
  <si>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</si>
  <si>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</si>
  <si>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</si>
  <si>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</si>
  <si>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</si>
  <si>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</si>
  <si>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</si>
  <si>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</si>
  <si>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</si>
  <si>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</si>
  <si>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</si>
  <si>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</si>
  <si>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</si>
  <si>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</si>
  <si>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</si>
  <si>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</si>
  <si>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</si>
  <si>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</si>
  <si>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</si>
  <si>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</si>
  <si>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</si>
  <si>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</si>
  <si>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</si>
  <si>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</si>
  <si>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</si>
  <si>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</si>
  <si>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</si>
  <si>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</si>
  <si>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</si>
  <si>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</si>
  <si>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</si>
  <si>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</si>
  <si>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</si>
  <si>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</si>
  <si>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</si>
  <si>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</si>
  <si>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</si>
  <si>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</si>
  <si>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</si>
  <si>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</si>
  <si>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</si>
  <si>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</si>
  <si>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</si>
  <si>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</si>
  <si>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</si>
  <si>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</si>
  <si>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</si>
  <si>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</si>
  <si>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</si>
  <si>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</si>
  <si>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</si>
  <si>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</si>
  <si>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</si>
  <si>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</si>
  <si>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</si>
  <si>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</si>
  <si>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</si>
  <si>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</si>
  <si>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</si>
  <si>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</si>
  <si>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</si>
  <si>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</si>
  <si>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</si>
  <si>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</si>
  <si>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</si>
  <si>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</si>
  <si>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</si>
  <si>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</si>
  <si>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</si>
  <si>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</si>
  <si>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</si>
  <si>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</si>
  <si>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</si>
  <si>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</si>
  <si>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</si>
  <si>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</si>
  <si>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</si>
  <si>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</si>
  <si>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</si>
  <si>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</si>
  <si>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</si>
  <si>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</si>
  <si>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</si>
  <si>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</si>
  <si>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</si>
  <si>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</si>
  <si>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</si>
  <si>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</si>
  <si>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</si>
  <si>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</si>
  <si>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</si>
  <si>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</si>
  <si>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</si>
  <si>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</si>
  <si>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</si>
  <si>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</si>
  <si>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</si>
  <si>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</si>
  <si>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</si>
  <si>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</si>
  <si>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</si>
  <si>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</si>
  <si>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</si>
  <si>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</si>
  <si>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</si>
  <si>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</si>
  <si>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</si>
  <si>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</si>
  <si>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</si>
  <si>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</si>
  <si>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</si>
  <si>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</si>
  <si>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</si>
  <si>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</si>
  <si>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</si>
  <si>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</si>
  <si>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</si>
  <si>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</si>
  <si>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</si>
  <si>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</si>
  <si>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</si>
  <si>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</si>
  <si>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</si>
  <si>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</si>
  <si>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</si>
  <si>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</si>
  <si>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</si>
  <si>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</si>
  <si>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</si>
  <si>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</si>
  <si>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</si>
  <si>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</si>
  <si>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</si>
  <si>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</si>
  <si>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</si>
  <si>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</si>
  <si>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</si>
  <si>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</si>
  <si>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</si>
  <si>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</si>
  <si>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</si>
  <si>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</si>
  <si>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</si>
  <si>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</si>
  <si>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</si>
  <si>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</si>
  <si>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</si>
  <si>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</si>
  <si>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</si>
  <si>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</si>
  <si>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</si>
  <si>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</si>
  <si>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</si>
  <si>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</si>
  <si>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</si>
  <si>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</si>
  <si>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</si>
  <si>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</si>
  <si>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</si>
  <si>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</si>
  <si>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</si>
  <si>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</si>
  <si>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</si>
  <si>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</si>
  <si>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</si>
  <si>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</si>
  <si>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</si>
  <si>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</si>
  <si>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</si>
  <si>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</si>
  <si>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</si>
  <si>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</si>
  <si>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</si>
  <si>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</si>
  <si>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</si>
  <si>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</si>
  <si>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</si>
  <si>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</si>
  <si>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</si>
  <si>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</si>
  <si>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</si>
  <si>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</si>
  <si>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</si>
  <si>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</si>
  <si>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</si>
  <si>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</si>
  <si>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</si>
  <si>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</si>
  <si>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</si>
  <si>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</si>
  <si>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</si>
  <si>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</si>
  <si>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</si>
  <si>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</si>
  <si>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</si>
  <si>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</si>
  <si>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</si>
  <si>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</si>
  <si>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</si>
  <si>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</si>
  <si>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</si>
  <si>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</si>
  <si>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</si>
  <si>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</si>
  <si>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</si>
  <si>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</si>
  <si>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</si>
  <si>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</si>
  <si>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</si>
  <si>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</si>
  <si>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</si>
  <si>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</si>
  <si>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</si>
  <si>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</si>
  <si>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</si>
  <si>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</si>
  <si>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</si>
  <si>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</si>
  <si>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</si>
  <si>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</si>
  <si>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</si>
  <si>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</si>
  <si>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</si>
  <si>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</si>
  <si>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</si>
  <si>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</si>
  <si>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</si>
  <si>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</si>
  <si>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</si>
  <si>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</si>
  <si>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</si>
  <si>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</si>
  <si>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</si>
  <si>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</si>
  <si>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</si>
  <si>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</si>
  <si>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</si>
  <si>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</si>
  <si>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</si>
  <si>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</si>
  <si>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</si>
  <si>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</si>
  <si>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</si>
  <si>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</si>
  <si>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</si>
  <si>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</si>
  <si>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</si>
  <si>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</si>
  <si>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</si>
  <si>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</si>
  <si>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</si>
  <si>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</si>
  <si>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</si>
  <si>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</si>
  <si>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</si>
  <si>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</si>
  <si>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</si>
  <si>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</si>
  <si>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</si>
  <si>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</si>
  <si>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</si>
  <si>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</si>
  <si>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</si>
  <si>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</si>
  <si>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</si>
  <si>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</si>
  <si>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</si>
  <si>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</si>
  <si>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</si>
  <si>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</si>
  <si>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</si>
  <si>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</si>
  <si>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</si>
  <si>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</si>
  <si>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</si>
  <si>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</si>
  <si>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</si>
  <si>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</si>
  <si>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</si>
  <si>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</si>
  <si>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</si>
  <si>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</si>
  <si>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</si>
  <si>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</si>
  <si>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</si>
  <si>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</si>
  <si>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</si>
  <si>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</si>
  <si>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</si>
  <si>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</si>
  <si>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</si>
  <si>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</si>
  <si>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</si>
  <si>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</si>
  <si>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</si>
  <si>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</si>
  <si>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</si>
  <si>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</si>
  <si>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</si>
  <si>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</si>
  <si>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</si>
  <si>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</si>
  <si>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</si>
  <si>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</si>
  <si>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</si>
  <si>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</si>
  <si>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</si>
  <si>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</si>
  <si>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</si>
  <si>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</si>
  <si>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</si>
  <si>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</si>
  <si>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</si>
  <si>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</si>
  <si>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</si>
  <si>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</si>
  <si>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</si>
  <si>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</si>
  <si>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</si>
  <si>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</si>
  <si>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</si>
  <si>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</si>
  <si>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</si>
  <si>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PCM-20251018-00000376</t>
  </si>
  <si>
    <t xml:space="preserve">team on way need 120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</si>
  <si>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</si>
  <si>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</si>
  <si>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</si>
  <si>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</si>
  <si>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</si>
  <si>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</si>
  <si>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</si>
  <si>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</si>
  <si>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</si>
  <si>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</si>
  <si>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</si>
  <si>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</si>
  <si>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</si>
  <si>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</si>
  <si>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</si>
  <si>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</si>
  <si>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</si>
  <si>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</si>
  <si>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</si>
  <si>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</si>
  <si>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</si>
  <si>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</si>
  <si>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</si>
  <si>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</si>
  <si>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</si>
  <si>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</si>
  <si>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</si>
  <si>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</si>
  <si>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</si>
  <si>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</si>
  <si>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</si>
  <si>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</si>
  <si>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</si>
  <si>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</si>
  <si>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</si>
  <si>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</si>
  <si>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</si>
  <si>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</si>
  <si>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</si>
  <si>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</si>
  <si>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</si>
  <si>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</si>
  <si>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</si>
  <si>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</si>
  <si>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</si>
  <si>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</si>
  <si>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</si>
  <si>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</si>
  <si>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</si>
  <si>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</si>
  <si>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</si>
  <si>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</si>
  <si>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</si>
  <si>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</si>
  <si>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</si>
  <si>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</si>
  <si>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</si>
  <si>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</si>
  <si>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</si>
  <si>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</si>
  <si>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</si>
  <si>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</si>
  <si>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</si>
  <si>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</si>
  <si>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</si>
  <si>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</si>
  <si>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</si>
  <si>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</si>
  <si>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</si>
  <si>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</si>
  <si>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</si>
  <si>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</si>
  <si>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</si>
  <si>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</si>
  <si>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</si>
  <si>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</si>
  <si>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</si>
  <si>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</si>
  <si>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</si>
  <si>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</si>
  <si>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</si>
  <si>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</si>
  <si>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</si>
  <si>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</si>
  <si>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</si>
  <si>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</si>
  <si>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</si>
  <si>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t>
  </si>
  <si>
    <t>PCM-20251018-00000393</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</si>
  <si>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</si>
  <si>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</si>
  <si>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</si>
  <si>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</si>
  <si>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PCM-20251018-00000003 </t>
  </si>
  <si>
    <t>was night access issue / USF area team EM team on the way   120 mins</t>
  </si>
  <si>
    <t xml:space="preserve"> PCM-20251018-00000145 </t>
  </si>
  <si>
    <t>access issue located company building  main door closed and no one available.</t>
  </si>
  <si>
    <t xml:space="preserve">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</si>
  <si>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</si>
  <si>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</si>
  <si>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</si>
  <si>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</si>
  <si>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</si>
  <si>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</si>
  <si>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</si>
  <si>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</si>
  <si>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PCM-20251018-00000383</t>
  </si>
  <si>
    <t>EM team team moved need 25 min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</si>
  <si>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</si>
  <si>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</si>
  <si>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</si>
  <si>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</si>
  <si>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</si>
  <si>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</si>
  <si>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</si>
  <si>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</si>
  <si>
    <t>PCM-20251018-00000283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</si>
</sst>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164" fontId="26" fillId="8" borderId="8" xfId="0" applyNumberFormat="1" applyFont="1" applyFill="1" applyBorder="1" applyAlignment="1">
      <alignment horizontal="center" vertical="center"/>
    </xf>
    <xf numFmtId="0" fontId="20" fillId="7" borderId="5"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6" totalsRowShown="0" headerRowDxfId="174" dataDxfId="173" headerRowBorderDxfId="171" tableBorderDxfId="172" totalsRowBorderDxfId="170">
  <autoFilter ref="A1:L11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8" totalsRowShown="0" headerRowDxfId="48" dataDxfId="47" headerRowBorderDxfId="45" tableBorderDxfId="46" totalsRowBorderDxfId="44">
  <autoFilter ref="A1:L3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6"/>
  <sheetViews>
    <sheetView workbookViewId="0">
      <selection activeCell="I14" sqref="I1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285.32766365740827</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4.8323511574053555</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72" t="s">
        <v>38968</v>
      </c>
      <c r="B4" s="159" t="str">
        <f>IFERROR(VLOOKUP(D4,DB!A:K,11,0),"")</f>
        <v>R1</v>
      </c>
      <c r="C4" s="139">
        <v>1</v>
      </c>
      <c r="D4" s="139" t="s">
        <v>21438</v>
      </c>
      <c r="E4" s="140" t="s">
        <v>38964</v>
      </c>
      <c r="F4" s="141">
        <v>45948.260937500003</v>
      </c>
      <c r="G4" s="142">
        <f ca="1">IFERROR(NOW()-F4,"")</f>
        <v>1.515208333148621E-2</v>
      </c>
      <c r="H4" s="141">
        <v>45948.255844907406</v>
      </c>
      <c r="I4" s="139" t="str">
        <f>IFERROR(VLOOKUP(D4,DB!A:F,6,0),"")</f>
        <v>SCECO</v>
      </c>
      <c r="J4" s="139" t="str">
        <f>IFERROR(VLOOKUP(D4,DB!A:G,7,0),"")</f>
        <v>No BB Design+Good</v>
      </c>
      <c r="K4" s="143" t="s">
        <v>38969</v>
      </c>
      <c r="L4" s="144" t="str">
        <f>IFERROR(VLOOKUP(D4,DB!A:I,9,0),"")</f>
        <v>Latis</v>
      </c>
      <c r="M4" s="67"/>
    </row>
    <row r="5" spans="1:15" ht="15" customHeight="1">
      <c r="A5" s="172"/>
      <c r="B5" s="159" t="str">
        <f>IFERROR(VLOOKUP(D5,DB!A:K,11,0),"")</f>
        <v/>
      </c>
      <c r="C5" s="139"/>
      <c r="D5" s="139"/>
      <c r="E5" s="140"/>
      <c r="F5" s="141"/>
      <c r="G5" s="142">
        <f ca="1">IFERROR(NOW()-F5,"")</f>
        <v>45948.276089583334</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45948.276089583334</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45948.276089583334</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45948.276089583334</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43"/>
      <c r="E9" s="140"/>
      <c r="F9" s="141"/>
      <c r="G9" s="142">
        <f ca="1">IFERROR(NOW()-F9,"")</f>
        <v>45948.276089583334</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45948.276089583334</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45948.276089583334</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45948.276089583334</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45948.276089583334</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45948.276089583334</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45948.276089583334</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45948.276089583334</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45948.276089583334</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45948.276089583334</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45948.276089583334</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45948.276089583334</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45948.276089583334</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45948.276089583334</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45948.276089583334</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45948.276089583334</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45948.276089583334</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45948.276089583334</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45948.276089583334</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45948.276089583334</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45948.276089583334</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45948.276089583334</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45948.276089583334</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45948.276089583334</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45948.276089583334</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45948.276089583334</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45948.276089583334</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45948.276089583334</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45948.276089583334</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45948.276089583334</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45948.276089583334</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45948.276089583334</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45948.276089583334</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45948.276089583334</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45948.276089583334</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45948.276089583334</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45948.276089583334</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45948.276089583334</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45948.276089583334</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45948.276089583334</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45948.276089583334</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45948.276089583334</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45948.276089583334</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45948.276089583334</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45948.276089583334</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45948.276089583334</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45948.276089583334</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45948.276089583334</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45948.276089583334</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45948.276089583334</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45948.276089583334</v>
      </c>
      <c r="H59" s="141"/>
      <c r="I59" s="139" t="str">
        <f>IFERROR(VLOOKUP(D59,DB!A:F,6,0),"")</f>
        <v/>
      </c>
      <c r="J59" s="139" t="str">
        <f>IFERROR(VLOOKUP(D59,DB!A:G,7,0),"")</f>
        <v/>
      </c>
      <c r="K59" s="143"/>
      <c r="L59" s="144" t="str">
        <f>IFERROR(VLOOKUP(D59,DB!A:I,9,0),"")</f>
        <v/>
      </c>
    </row>
    <row r="60" spans="1:12" ht="15" customHeight="1">
      <c r="A60" s="160"/>
      <c r="B60" s="161" t="str">
        <f>IFERROR(VLOOKUP(D60,DB!A:K,11,0),"")</f>
        <v/>
      </c>
      <c r="C60" s="161"/>
      <c r="D60" s="161"/>
      <c r="E60" s="162"/>
      <c r="F60" s="163"/>
      <c r="G60" s="164">
        <f ca="1">IFERROR(NOW()-F60,"")</f>
        <v>45948.276089583334</v>
      </c>
      <c r="H60" s="163"/>
      <c r="I60" s="161" t="str">
        <f>IFERROR(VLOOKUP(D60,DB!A:F,6,0),"")</f>
        <v/>
      </c>
      <c r="J60" s="161" t="str">
        <f>IFERROR(VLOOKUP(D60,DB!A:G,7,0),"")</f>
        <v/>
      </c>
      <c r="K60" s="165"/>
      <c r="L60" s="166" t="str">
        <f>IFERROR(VLOOKUP(D60,DB!A:I,9,0),"")</f>
        <v/>
      </c>
    </row>
    <row r="61" spans="1:12" ht="15" customHeight="1">
      <c r="A61" s="138"/>
      <c r="B61" s="139" t="str">
        <f>IFERROR(VLOOKUP(D61,DB!A:K,11,0),"")</f>
        <v/>
      </c>
      <c r="C61" s="139"/>
      <c r="D61" s="139"/>
      <c r="E61" s="140"/>
      <c r="F61" s="141"/>
      <c r="G61" s="142">
        <f ca="1">IFERROR(NOW()-F61,"")</f>
        <v>45948.276089583334</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45948.276089583334</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45948.276089583334</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45948.276089583334</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45948.276089583334</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45948.276089583334</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45948.276089583334</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45948.276089583334</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45948.276089583334</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45948.276089583334</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45948.276089583334</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45948.276089583334</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45948.276089583334</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45948.276089583334</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45948.276089583334</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45948.276089583334</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45948.276089583334</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45948.276089583334</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45948.276089583334</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45948.276089583334</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45948.276089583334</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45948.276089583334</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45948.276089583334</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45948.276089583334</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45948.276089583334</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45948.276089583334</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45948.276089583334</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45948.276089583334</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45948.276089583334</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45948.276089583334</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45948.276089583334</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45948.276089583334</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45948.276089583334</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45948.276089583334</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45948.276089583334</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45948.276089583334</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45948.276089583334</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45948.276089583334</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45948.276089583334</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45948.276089583334</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45948.276089583334</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45948.276089583334</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45948.276089583334</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45948.276089583334</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45948.276089583334</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45948.276089583334</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45948.276089583334</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45948.276089583334</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45948.276089583334</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45948.276089583334</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45948.276089583334</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45948.276089583334</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45948.276089583334</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45948.276089583334</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45948.276089583334</v>
      </c>
      <c r="H115" s="141"/>
      <c r="I115" s="139" t="str">
        <f>IFERROR(VLOOKUP(D115,DB!A:F,6,0),"")</f>
        <v/>
      </c>
      <c r="J115" s="139" t="str">
        <f>IFERROR(VLOOKUP(D115,DB!A:G,7,0),"")</f>
        <v/>
      </c>
      <c r="K115" s="143"/>
      <c r="L115" s="144" t="str">
        <f>IFERROR(VLOOKUP(D115,DB!A:I,9,0),"")</f>
        <v/>
      </c>
    </row>
    <row r="116" spans="1:12" ht="15" customHeight="1">
      <c r="A116" s="160"/>
      <c r="B116" s="161" t="str">
        <f>IFERROR(VLOOKUP(D116,DB!A:K,11,0),"")</f>
        <v/>
      </c>
      <c r="C116" s="161"/>
      <c r="D116" s="161"/>
      <c r="E116" s="162"/>
      <c r="F116" s="163"/>
      <c r="G116" s="164">
        <f ca="1">IFERROR(NOW()-F116,"")</f>
        <v>45948.276089583334</v>
      </c>
      <c r="H116" s="163"/>
      <c r="I116" s="161" t="str">
        <f>IFERROR(VLOOKUP(D116,DB!A:F,6,0),"")</f>
        <v/>
      </c>
      <c r="J116" s="161" t="str">
        <f>IFERROR(VLOOKUP(D116,DB!A:G,7,0),"")</f>
        <v/>
      </c>
      <c r="K116" s="165"/>
      <c r="L116" s="166" t="str">
        <f>IFERROR(VLOOKUP(D116,DB!A:I,9,0),"")</f>
        <v/>
      </c>
    </row>
  </sheetData>
  <customSheetViews>
    <customSheetView guid="{F6042A99-DD27-4453-835D-0834D95730CC}" filter="1" showAutoFilter="1">
      <pageMargins left="0" right="0" top="0" bottom="0" header="0" footer="0"/>
      <autoFilter ref="B1:M1" xr:uid="{61F90F02-F84B-48F7-966A-CFEC292B760F}"/>
    </customSheetView>
  </customSheetViews>
  <dataValidations count="2">
    <dataValidation allowBlank="1" showInputMessage="1" showErrorMessage="1" sqref="E1" xr:uid="{5DBA255D-CDD9-49FB-AD3C-AF70AB4EE696}"/>
    <dataValidation type="list" allowBlank="1" showInputMessage="1" showErrorMessage="1" sqref="E2:E11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K6" sqref="K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38970</v>
      </c>
      <c r="N1" s="92" t="s">
        <v>38971</v>
      </c>
      <c r="O1" s="92" t="s">
        <v>38972</v>
      </c>
      <c r="P1" s="92" t="s">
        <v>38973</v>
      </c>
      <c r="Q1" s="92" t="s">
        <v>38974</v>
      </c>
      <c r="R1" s="92" t="s">
        <v>38975</v>
      </c>
      <c r="S1" s="92" t="s">
        <v>38976</v>
      </c>
      <c r="T1" s="92" t="s">
        <v>38977</v>
      </c>
      <c r="U1" s="92" t="s">
        <v>38978</v>
      </c>
      <c r="V1" s="92" t="s">
        <v>38979</v>
      </c>
      <c r="W1" s="92" t="s">
        <v>38980</v>
      </c>
      <c r="X1" s="92" t="s">
        <v>38981</v>
      </c>
      <c r="Y1" s="92" t="s">
        <v>38982</v>
      </c>
      <c r="Z1" s="92" t="s">
        <v>38983</v>
      </c>
      <c r="AA1" s="92" t="s">
        <v>38984</v>
      </c>
      <c r="AB1" s="92" t="s">
        <v>38985</v>
      </c>
      <c r="AC1" s="92" t="s">
        <v>38986</v>
      </c>
      <c r="AD1" s="92" t="s">
        <v>38987</v>
      </c>
      <c r="AE1" s="92" t="s">
        <v>38988</v>
      </c>
      <c r="AF1" s="92" t="s">
        <v>38989</v>
      </c>
      <c r="AG1" s="92" t="s">
        <v>38990</v>
      </c>
      <c r="AH1" s="92" t="s">
        <v>38991</v>
      </c>
      <c r="AI1" s="92" t="s">
        <v>38992</v>
      </c>
      <c r="AJ1" s="92" t="s">
        <v>38993</v>
      </c>
      <c r="AK1" s="92" t="s">
        <v>38994</v>
      </c>
      <c r="AL1" s="92" t="s">
        <v>38995</v>
      </c>
      <c r="AM1" s="92" t="s">
        <v>38996</v>
      </c>
      <c r="AN1" s="92" t="s">
        <v>38997</v>
      </c>
      <c r="AO1" s="92" t="s">
        <v>38998</v>
      </c>
      <c r="AP1" s="92" t="s">
        <v>38999</v>
      </c>
      <c r="AQ1" s="92" t="s">
        <v>39000</v>
      </c>
      <c r="AR1" s="92" t="s">
        <v>39001</v>
      </c>
      <c r="AS1" s="92" t="s">
        <v>39002</v>
      </c>
      <c r="AT1" s="92" t="s">
        <v>39003</v>
      </c>
      <c r="AU1" s="92" t="s">
        <v>39004</v>
      </c>
      <c r="AV1" s="92" t="s">
        <v>39005</v>
      </c>
      <c r="AW1" s="92" t="s">
        <v>39006</v>
      </c>
      <c r="AX1" s="92" t="s">
        <v>39007</v>
      </c>
      <c r="AY1" s="92" t="s">
        <v>39008</v>
      </c>
      <c r="AZ1" s="92" t="s">
        <v>39009</v>
      </c>
      <c r="BA1" s="92" t="s">
        <v>39010</v>
      </c>
      <c r="BB1" s="92" t="s">
        <v>39011</v>
      </c>
      <c r="BC1" s="92" t="s">
        <v>39012</v>
      </c>
      <c r="BD1" s="92" t="s">
        <v>39013</v>
      </c>
      <c r="BE1" s="92" t="s">
        <v>39014</v>
      </c>
      <c r="BF1" s="92" t="s">
        <v>39015</v>
      </c>
      <c r="BG1" s="92" t="s">
        <v>39016</v>
      </c>
      <c r="BH1" s="92" t="s">
        <v>39017</v>
      </c>
      <c r="BI1" s="92" t="s">
        <v>39018</v>
      </c>
      <c r="BJ1" s="92" t="s">
        <v>39019</v>
      </c>
      <c r="BK1" s="92" t="s">
        <v>39020</v>
      </c>
      <c r="BL1" s="92" t="s">
        <v>39021</v>
      </c>
      <c r="BM1" s="92" t="s">
        <v>39022</v>
      </c>
      <c r="BN1" s="92" t="s">
        <v>39023</v>
      </c>
      <c r="BO1" s="92" t="s">
        <v>39024</v>
      </c>
      <c r="BP1" s="92" t="s">
        <v>39025</v>
      </c>
      <c r="BQ1" s="92" t="s">
        <v>39026</v>
      </c>
      <c r="BR1" s="92" t="s">
        <v>39027</v>
      </c>
      <c r="BS1" s="92" t="s">
        <v>39028</v>
      </c>
      <c r="BT1" s="92" t="s">
        <v>39029</v>
      </c>
      <c r="BU1" s="92" t="s">
        <v>39030</v>
      </c>
      <c r="BV1" s="92" t="s">
        <v>39031</v>
      </c>
      <c r="BW1" s="92" t="s">
        <v>39032</v>
      </c>
      <c r="BX1" s="92" t="s">
        <v>39033</v>
      </c>
      <c r="BY1" s="92" t="s">
        <v>39034</v>
      </c>
      <c r="BZ1" s="92" t="s">
        <v>39035</v>
      </c>
      <c r="CA1" s="92" t="s">
        <v>39036</v>
      </c>
      <c r="CB1" s="92" t="s">
        <v>39037</v>
      </c>
      <c r="CC1" s="92" t="s">
        <v>39038</v>
      </c>
      <c r="CD1" s="92" t="s">
        <v>39039</v>
      </c>
      <c r="CE1" s="92" t="s">
        <v>39040</v>
      </c>
      <c r="CF1" s="92" t="s">
        <v>39041</v>
      </c>
      <c r="CG1" s="92" t="s">
        <v>39042</v>
      </c>
      <c r="CH1" s="92" t="s">
        <v>39043</v>
      </c>
      <c r="CI1" s="92" t="s">
        <v>39044</v>
      </c>
      <c r="CJ1" s="92" t="s">
        <v>39045</v>
      </c>
    </row>
    <row r="2" spans="1:88" s="71" customFormat="1" ht="31.5" customHeight="1">
      <c r="A2" s="64" t="s">
        <v>39046</v>
      </c>
      <c r="B2" s="64" t="s">
        <v>27</v>
      </c>
      <c r="C2" s="64">
        <v>1</v>
      </c>
      <c r="D2" s="64" t="s">
        <v>19278</v>
      </c>
      <c r="E2" s="89" t="s">
        <v>39047</v>
      </c>
      <c r="F2" s="77">
        <v>45322.056979166664</v>
      </c>
      <c r="G2" s="78" t="s">
        <v>39048</v>
      </c>
      <c r="H2" s="91">
        <v>45322.050729166665</v>
      </c>
      <c r="I2" s="64" t="s">
        <v>83</v>
      </c>
      <c r="J2" s="64" t="s">
        <v>65</v>
      </c>
      <c r="K2" s="90" t="s">
        <v>39049</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39050</v>
      </c>
      <c r="B3" s="64" t="str">
        <f>IFERROR(VLOOKUP(D3,DB!A:K,11,0),"")</f>
        <v>R2</v>
      </c>
      <c r="C3" s="64">
        <v>1</v>
      </c>
      <c r="D3" s="64" t="s">
        <v>31078</v>
      </c>
      <c r="E3" s="77" t="s">
        <v>38964</v>
      </c>
      <c r="F3" s="77">
        <v>45806.727083333331</v>
      </c>
      <c r="G3" s="78">
        <f ca="1">IFERROR(NOW()-F3,"-")</f>
        <v>141.549006250003</v>
      </c>
      <c r="H3" s="77">
        <v>45791.543067129627</v>
      </c>
      <c r="I3" s="64" t="str">
        <f>IFERROR(VLOOKUP(D3,DB!A:F,6,0),"")</f>
        <v>SCECO</v>
      </c>
      <c r="J3" s="64" t="str">
        <f>IFERROR(VLOOKUP(D3,DB!A:G,7,0),"")</f>
        <v>No BB Shifted</v>
      </c>
      <c r="K3" s="90" t="s">
        <v>39051</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39052</v>
      </c>
      <c r="B4" s="64" t="str">
        <f>IFERROR(VLOOKUP(D4,DB!A:K,11,0),"")</f>
        <v>R2</v>
      </c>
      <c r="C4" s="64">
        <v>1</v>
      </c>
      <c r="D4" s="64" t="s">
        <v>29168</v>
      </c>
      <c r="E4" s="89" t="s">
        <v>38964</v>
      </c>
      <c r="F4" s="77">
        <v>45824.999837962961</v>
      </c>
      <c r="G4" s="78">
        <f ca="1">IFERROR(NOW()-F4,"-")</f>
        <v>123.27625162037293</v>
      </c>
      <c r="H4" s="77">
        <v>45824.993587962963</v>
      </c>
      <c r="I4" s="64" t="str">
        <f>IFERROR(VLOOKUP(D4,DB!A:F,6,0),"")</f>
        <v>Generator-SG</v>
      </c>
      <c r="J4" s="64" t="str">
        <f>IFERROR(VLOOKUP(D4,DB!A:G,7,0),"")</f>
        <v>Good</v>
      </c>
      <c r="K4" s="90" t="s">
        <v>39053</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39054</v>
      </c>
      <c r="B5" s="18" t="str">
        <f>IFERROR(VLOOKUP(D5,DB!A:K,11,0),"")</f>
        <v>R2</v>
      </c>
      <c r="C5" s="18">
        <v>2</v>
      </c>
      <c r="D5" s="18" t="s">
        <v>17684</v>
      </c>
      <c r="E5" s="117" t="s">
        <v>38964</v>
      </c>
      <c r="F5" s="91">
        <v>45944.495775462965</v>
      </c>
      <c r="G5" s="119">
        <f ca="1">IFERROR(NOW()-F5,"-")</f>
        <v>3.7803141203694395</v>
      </c>
      <c r="H5" s="118">
        <v>45937.721967592595</v>
      </c>
      <c r="I5" s="18" t="str">
        <f>IFERROR(VLOOKUP(D5,DB!A:F,6,0),"")</f>
        <v>SCECO</v>
      </c>
      <c r="J5" s="18" t="str">
        <f>IFERROR(VLOOKUP(D5,DB!A:G,7,0),"")</f>
        <v>Vandalized</v>
      </c>
      <c r="K5" s="19" t="s">
        <v>39055</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39056</v>
      </c>
      <c r="B6" s="18" t="str">
        <f>IFERROR(VLOOKUP(D6,DB!A:K,11,0),"")</f>
        <v>R2</v>
      </c>
      <c r="C6" s="18">
        <v>4</v>
      </c>
      <c r="D6" s="117" t="s">
        <v>18755</v>
      </c>
      <c r="E6" s="117" t="s">
        <v>38964</v>
      </c>
      <c r="F6" s="118">
        <v>45947.78402777778</v>
      </c>
      <c r="G6" s="119">
        <f ca="1">IFERROR(NOW()-F6,"-")</f>
        <v>0.49206180555484025</v>
      </c>
      <c r="H6" s="118">
        <v>45947.775729166664</v>
      </c>
      <c r="I6" s="18" t="str">
        <f>IFERROR(VLOOKUP(D6,DB!A:F,6,0),"")</f>
        <v>SCECO</v>
      </c>
      <c r="J6" s="18" t="str">
        <f>IFERROR(VLOOKUP(D6,DB!A:G,7,0),"")</f>
        <v>Dead</v>
      </c>
      <c r="K6" s="19" t="s">
        <v>39057</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45948.276089583334</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45"/>
      <c r="E8" s="117"/>
      <c r="F8" s="118"/>
      <c r="G8" s="119">
        <f ca="1">IFERROR(NOW()-F8,"-")</f>
        <v>45948.276089583334</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64"/>
      <c r="E9" s="117"/>
      <c r="F9" s="118"/>
      <c r="G9" s="119">
        <f ca="1">IFERROR(NOW()-F9,"-")</f>
        <v>45948.276089583334</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45948.276089583334</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64"/>
      <c r="E11" s="117"/>
      <c r="F11" s="118"/>
      <c r="G11" s="119">
        <f ca="1">IFERROR(NOW()-F11,"-")</f>
        <v>45948.276089583334</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64"/>
      <c r="E12" s="117"/>
      <c r="F12" s="118"/>
      <c r="G12" s="119">
        <f ca="1">IFERROR(NOW()-F12,"-")</f>
        <v>45948.276089583334</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45948.276089583334</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45948.276089583334</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45948.276089583334</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45948.276089583334</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45948.276089583334</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45948.276089583334</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45948.276089583334</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45948.276089583334</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45948.276089583334</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45948.276089583334</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45948.276089583334</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45948.276089583334</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45948.276089583334</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45948.276089583334</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45948.276089583334</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45948.276089583334</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45948.276089583334</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45948.276089583334</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45948.276089583334</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45948.276089583334</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45948.276089583334</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45948.276089583334</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45948.276089583334</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45948.276089583334</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45948.276089583334</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45948.276089583334</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45948.276089583334</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45948.276089583334</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45948.276089583334</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45948.276089583334</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45948.276089583334</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45948.276089583334</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45948.276089583334</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45948.276089583334</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45948.276089583334</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45948.276089583334</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45948.276089583334</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45948.276089583334</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45948.276089583334</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45948.276089583334</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45948.276089583334</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45948.276089583334</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45948.276089583334</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45948.276089583334</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45948.276089583334</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45948.276089583334</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45948.276089583334</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45948.276089583334</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45948.276089583334</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45948.276089583334</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45948.276089583334</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45948.276089583334</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45948.276089583334</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45948.276089583334</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45948.276089583334</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45948.276089583334</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45948.276089583334</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45948.276089583334</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45948.276089583334</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45948.276089583334</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45948.276089583334</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45948.276089583334</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45948.276089583334</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45948.276089583334</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45948.276089583334</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45948.276089583334</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45948.276089583334</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45948.276089583334</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45948.276089583334</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45948.276089583334</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45948.276089583334</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45948.276089583334</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45948.276089583334</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45948.276089583334</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45948.276089583334</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45948.276089583334</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45948.276089583334</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45948.276089583334</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45948.276089583334</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45948.276089583334</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45948.276089583334</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45948.276089583334</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45948.276089583334</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45948.276089583334</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45948.276089583334</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45948.276089583334</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45948.276089583334</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45948.276089583334</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45948.276089583334</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45948.276089583334</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45948.276089583334</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45948.276089583334</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45948.276089583334</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45948.276089583334</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45948.276089583334</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tabSelected="1" workbookViewId="0">
      <selection activeCell="I8" sqref="I8"/>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39058</v>
      </c>
      <c r="B2" s="64" t="str">
        <f>IFERROR(VLOOKUP(D2,DB!A:K,11,0),"")</f>
        <v>R3</v>
      </c>
      <c r="C2" s="18">
        <v>1</v>
      </c>
      <c r="D2" s="18" t="s">
        <v>19137</v>
      </c>
      <c r="E2" s="18" t="s">
        <v>38964</v>
      </c>
      <c r="F2" s="20"/>
      <c r="G2" s="21">
        <f t="shared" ref="G2:G51" ca="1" si="0">IFERROR(NOW()-F2,"-")</f>
        <v>45948.276089583334</v>
      </c>
      <c r="H2" s="22">
        <v>45948.267291666663</v>
      </c>
      <c r="I2" s="19" t="str">
        <f>IFERROR(VLOOKUP(D2,DB!A:F,6,0),"")</f>
        <v>Generator-SG</v>
      </c>
      <c r="J2" s="18" t="str">
        <f>IFERROR(VLOOKUP(D2,DB!A:G,7,0),"")</f>
        <v>Vandalized</v>
      </c>
      <c r="K2" s="47"/>
      <c r="L2" s="23" t="str">
        <f>IFERROR(VLOOKUP(D2,DB!A:I,9,0),"")</f>
        <v>Latis</v>
      </c>
    </row>
    <row r="3" spans="1:13" ht="15" customHeight="1">
      <c r="A3" s="19"/>
      <c r="B3" s="64" t="str">
        <f>IFERROR(VLOOKUP(D3,DB!A:K,11,0),"")</f>
        <v/>
      </c>
      <c r="C3" s="18"/>
      <c r="D3" s="18"/>
      <c r="E3" s="18"/>
      <c r="F3" s="20"/>
      <c r="G3" s="21">
        <f t="shared" ca="1" si="0"/>
        <v>45948.276089583334</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45948.276089583334</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45948.276089583334</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45948.276089583334</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45948.276089583334</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45948.276089583334</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45948.276089583334</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45948.276089583334</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45948.276089583334</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45948.276089583334</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45948.276089583334</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45948.276089583334</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45948.276089583334</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45948.276089583334</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45948.276089583334</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45948.276089583334</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45948.276089583334</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45948.276089583334</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45948.276089583334</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45948.276089583334</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45948.276089583334</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45948.276089583334</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45948.276089583334</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45948.276089583334</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45948.276089583334</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45948.276089583334</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45948.276089583334</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45948.276089583334</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45948.276089583334</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45948.276089583334</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45948.276089583334</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45948.276089583334</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45948.276089583334</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45948.276089583334</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45948.276089583334</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45948.276089583334</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45948.276089583334</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45948.276089583334</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45948.276089583334</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45948.276089583334</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45948.276089583334</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45948.276089583334</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45948.276089583334</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45948.276089583334</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45948.276089583334</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45948.276089583334</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45948.276089583334</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45948.276089583334</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45948.276089583334</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45948.276089583334</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45948.276089583334</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45948.276089583334</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45948.276089583334</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45948.276089583334</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45948.276089583334</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45948.276089583334</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45948.276089583334</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45948.276089583334</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45948.276089583334</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45948.276089583334</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45948.276089583334</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45948.276089583334</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45948.276089583334</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45948.276089583334</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45948.276089583334</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45948.276089583334</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45948.276089583334</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45948.276089583334</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45948.276089583334</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45948.276089583334</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45948.276089583334</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45948.276089583334</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45948.276089583334</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45948.276089583334</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45948.276089583334</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45948.276089583334</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45948.276089583334</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45948.276089583334</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45948.276089583334</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45948.276089583334</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45948.276089583334</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45948.276089583334</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45948.276089583334</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45948.276089583334</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45948.276089583334</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45948.276089583334</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45948.276089583334</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45948.276089583334</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45948.276089583334</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45948.276089583334</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45948.276089583334</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45948.276089583334</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45948.276089583334</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45948.276089583334</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45948.276089583334</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45948.276089583334</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45948.276089583334</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45948.276089583334</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45948.276089583334</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45948.276089583334</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45948.276089583334</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45948.276089583334</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45948.276089583334</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45948.276089583334</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45948.276089583334</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45948.276089583334</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45948.276089583334</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45948.276089583334</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45948.276089583334</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45948.276089583334</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45948.276089583334</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45948.276089583334</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45948.276089583334</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45948.276089583334</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45948.276089583334</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45948.276089583334</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45948.276089583334</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45948.276089583334</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45948.276089583334</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45948.276089583334</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45948.276089583334</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45948.276089583334</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45948.276089583334</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45948.276089583334</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45948.276089583334</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45948.276089583334</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45948.276089583334</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45948.276089583334</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45948.276089583334</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45948.276089583334</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45948.276089583334</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45948.276089583334</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45948.276089583334</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45948.276089583334</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45948.276089583334</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45948.276089583334</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45948.276089583334</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45948.276089583334</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45948.276089583334</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45948.276089583334</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45948.276089583334</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45948.276089583334</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45948.276089583334</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45948.276089583334</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45948.276089583334</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45948.276089583334</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45948.276089583334</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45948.276089583334</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45948.276089583334</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45948.276089583334</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45948.276089583334</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45948.276089583334</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45948.276089583334</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45948.276089583334</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45948.276089583334</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45948.276089583334</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45948.276089583334</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45948.276089583334</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45948.276089583334</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45948.276089583334</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45948.276089583334</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45948.276089583334</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45948.276089583334</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45948.276089583334</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45948.276089583334</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45948.276089583334</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45948.276089583334</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45948.276089583334</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45948.276089583334</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45948.276089583334</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45948.276089583334</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45948.276089583334</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45948.276089583334</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45948.276089583334</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45948.276089583334</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45948.276089583334</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45948.276089583334</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45948.276089583334</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45948.276089583334</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45948.276089583334</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45948.276089583334</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45948.276089583334</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45948.276089583334</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45948.276089583334</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45948.276089583334</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45948.276089583334</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45948.276089583334</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45948.276089583334</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45948.276089583334</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45948.276089583334</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45948.276089583334</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45948.276089583334</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45948.276089583334</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45948.276089583334</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45948.276089583334</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45948.276089583334</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45948.276089583334</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45948.276089583334</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45948.276089583334</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45948.276089583334</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45948.276089583334</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45948.276089583334</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45948.276089583334</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45948.276089583334</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45948.276089583334</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45948.276089583334</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45948.276089583334</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45948.276089583334</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45948.276089583334</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45948.276089583334</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45948.276089583334</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45948.276089583334</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45948.276089583334</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45948.276089583334</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45948.276089583334</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45948.276089583334</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45948.276089583334</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45948.276089583334</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45948.276089583334</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45948.276089583334</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45948.276089583334</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45948.276089583334</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45948.276089583334</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45948.276089583334</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45948.276089583334</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45948.276089583334</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45948.276089583334</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45948.276089583334</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45948.276089583334</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45948.276089583334</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45948.276089583334</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45948.276089583334</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45948.276089583334</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45948.276089583334</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45948.276089583334</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45948.276089583334</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45948.276089583334</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45948.276089583334</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45948.276089583334</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45948.276089583334</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45948.276089583334</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45948.276089583334</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45948.276089583334</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45948.276089583334</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45948.276089583334</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45948.276089583334</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45948.276089583334</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45948.276089583334</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45948.276089583334</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45948.276089583334</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45948.276089583334</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45948.276089583334</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45948.276089583334</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45948.276089583334</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45948.276089583334</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45948.276089583334</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45948.276089583334</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45948.276089583334</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45948.276089583334</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45948.276089583334</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45948.276089583334</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45948.276089583334</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45948.276089583334</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45948.276089583334</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45948.276089583334</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45948.276089583334</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45948.276089583334</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45948.276089583334</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45948.276089583334</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45948.276089583334</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45948.276089583334</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45948.276089583334</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45948.276089583334</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45948.276089583334</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45948.276089583334</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45948.276089583334</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45948.276089583334</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45948.276089583334</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45948.276089583334</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45948.276089583334</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45948.276089583334</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45948.276089583334</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45948.276089583334</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45948.276089583334</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45948.276089583334</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45948.276089583334</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45948.276089583334</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45948.276089583334</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45948.276089583334</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45948.276089583334</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45948.276089583334</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45948.276089583334</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45948.276089583334</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45948.276089583334</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45948.276089583334</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45948.276089583334</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45948.276089583334</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45948.276089583334</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45948.276089583334</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45948.276089583334</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45948.276089583334</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45948.276089583334</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45948.276089583334</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45948.276089583334</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45948.276089583334</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45948.276089583334</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45948.276089583334</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45948.276089583334</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45948.276089583334</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45948.276089583334</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45948.276089583334</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45948.276089583334</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45948.276089583334</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45948.276089583334</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45948.276089583334</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45948.276089583334</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45948.276089583334</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45948.276089583334</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45948.276089583334</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45948.276089583334</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45948.276089583334</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45948.276089583334</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45948.276089583334</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45948.276089583334</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45948.276089583334</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45948.276089583334</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45948.276089583334</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45948.276089583334</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45948.276089583334</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45948.276089583334</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45948.276089583334</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45948.276089583334</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45948.276089583334</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45948.276089583334</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45948.276089583334</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45948.276089583334</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45948.276089583334</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45948.276089583334</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45948.276089583334</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45948.276089583334</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45948.276089583334</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45948.276089583334</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45948.276089583334</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45948.276089583334</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45948.276089583334</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45948.276089583334</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45948.276089583334</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45948.276089583334</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45948.276089583334</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45948.276089583334</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45948.276089583334</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45948.276089583334</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45948.276089583334</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45948.276089583334</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45948.276089583334</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45948.276089583334</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45948.276089583334</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45948.276089583334</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45948.276089583334</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45948.276089583334</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45948.276089583334</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45948.276089583334</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45948.276089583334</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45948.276089583334</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45948.276089583334</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45948.276089583334</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45948.276089583334</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45948.276089583334</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45948.276089583334</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45948.276089583334</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45948.276089583334</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45948.276089583334</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45948.276089583334</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45948.276089583334</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45948.276089583334</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45948.276089583334</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45948.276089583334</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45948.276089583334</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45948.276089583334</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45948.276089583334</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45948.276089583334</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45948.276089583334</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45948.276089583334</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45948.276089583334</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45948.276089583334</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45948.276089583334</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45948.276089583334</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45948.276089583334</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45948.276089583334</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45948.276089583334</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45948.276089583334</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45948.276089583334</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45948.276089583334</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45948.276089583334</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45948.276089583334</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45948.276089583334</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45948.276089583334</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45948.276089583334</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45948.276089583334</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45948.276089583334</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45948.276089583334</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45948.276089583334</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45948.276089583334</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45948.276089583334</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45948.276089583334</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45948.276089583334</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45948.276089583334</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45948.276089583334</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45948.276089583334</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45948.276089583334</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45948.276089583334</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45948.276089583334</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45948.276089583334</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45948.276089583334</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45948.276089583334</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45948.276089583334</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45948.276089583334</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45948.276089583334</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45948.276089583334</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45948.276089583334</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45948.276089583334</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45948.276089583334</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45948.276089583334</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45948.276089583334</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45948.276089583334</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45948.276089583334</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45948.276089583334</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45948.276089583334</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45948.276089583334</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45948.276089583334</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45948.276089583334</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45948.276089583334</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45948.276089583334</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45948.276089583334</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45948.276089583334</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45948.276089583334</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45948.276089583334</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45948.276089583334</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45948.276089583334</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45948.276089583334</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45948.276089583334</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45948.276089583334</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45948.276089583334</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45948.276089583334</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45948.276089583334</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45948.276089583334</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45948.276089583334</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45948.276089583334</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45948.276089583334</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45948.276089583334</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45948.276089583334</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45948.276089583334</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45948.276089583334</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45948.276089583334</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45948.276089583334</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45948.276089583334</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45948.276089583334</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45948.276089583334</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45948.276089583334</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45948.276089583334</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45948.276089583334</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45948.276089583334</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45948.276089583334</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45948.276089583334</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45948.276089583334</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45948.276089583334</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45948.276089583334</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45948.276089583334</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45948.276089583334</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45948.276089583334</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45948.276089583334</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45948.276089583334</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45948.276089583334</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45948.276089583334</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45948.276089583334</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45948.276089583334</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45948.276089583334</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45948.276089583334</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45948.276089583334</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45948.276089583334</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45948.276089583334</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45948.276089583334</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45948.276089583334</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45948.276089583334</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45948.276089583334</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45948.276089583334</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45948.276089583334</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45948.276089583334</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45948.276089583334</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45948.276089583334</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45948.276089583334</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45948.276089583334</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45948.276089583334</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45948.276089583334</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45948.276089583334</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45948.276089583334</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45948.276089583334</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45948.276089583334</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45948.276089583334</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45948.276089583334</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45948.276089583334</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45948.276089583334</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45948.276089583334</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45948.276089583334</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45948.276089583334</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45948.276089583334</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45948.276089583334</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45948.276089583334</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45948.276089583334</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45948.276089583334</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45948.276089583334</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45948.276089583334</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45948.276089583334</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45948.276089583334</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45948.276089583334</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45948.276089583334</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45948.276089583334</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45948.276089583334</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45948.276089583334</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45948.276089583334</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45948.276089583334</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45948.276089583334</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45948.276089583334</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45948.276089583334</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45948.276089583334</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45948.276089583334</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45948.276089583334</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45948.276089583334</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45948.276089583334</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45948.276089583334</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45948.276089583334</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45948.276089583334</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45948.276089583334</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45948.276089583334</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45948.276089583334</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45948.276089583334</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45948.276089583334</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45948.276089583334</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45948.276089583334</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45948.276089583334</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45948.276089583334</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45948.276089583334</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45948.276089583334</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45948.276089583334</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45948.276089583334</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45948.276089583334</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45948.276089583334</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45948.276089583334</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45948.276089583334</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45948.276089583334</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45948.276089583334</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45948.276089583334</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45948.276089583334</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45948.276089583334</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45948.276089583334</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45948.276089583334</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45948.276089583334</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45948.276089583334</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45948.276089583334</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45948.276089583334</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45948.276089583334</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45948.276089583334</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45948.276089583334</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45948.276089583334</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45948.276089583334</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45948.276089583334</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45948.276089583334</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45948.276089583334</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45948.276089583334</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45948.276089583334</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45948.276089583334</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45948.276089583334</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45948.276089583334</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45948.276089583334</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45948.276089583334</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45948.276089583334</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45948.276089583334</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45948.276089583334</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45948.276089583334</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45948.276089583334</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45948.276089583334</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45948.276089583334</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45948.276089583334</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45948.276089583334</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45948.276089583334</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45948.276089583334</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45948.276089583334</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45948.276089583334</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45948.276089583334</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45948.276089583334</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45948.276089583334</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45948.276089583334</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45948.276089583334</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45948.276089583334</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45948.276089583334</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45948.276089583334</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45948.276089583334</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45948.276089583334</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45948.276089583334</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45948.276089583334</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45948.276089583334</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45948.276089583334</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45948.276089583334</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45948.276089583334</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45948.276089583334</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45948.276089583334</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45948.276089583334</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45948.276089583334</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45948.276089583334</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45948.276089583334</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45948.276089583334</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45948.276089583334</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45948.276089583334</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45948.276089583334</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45948.276089583334</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45948.276089583334</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45948.276089583334</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45948.276089583334</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45948.276089583334</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45948.276089583334</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45948.276089583334</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45948.276089583334</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45948.276089583334</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45948.276089583334</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45948.276089583334</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45948.276089583334</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45948.276089583334</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45948.276089583334</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45948.276089583334</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45948.276089583334</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45948.276089583334</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45948.276089583334</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45948.276089583334</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45948.276089583334</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45948.276089583334</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45948.276089583334</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45948.276089583334</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45948.276089583334</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45948.276089583334</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45948.276089583334</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45948.276089583334</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45948.276089583334</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45948.276089583334</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45948.276089583334</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45948.276089583334</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45948.276089583334</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45948.276089583334</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45948.276089583334</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45948.276089583334</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45948.276089583334</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45948.276089583334</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45948.276089583334</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45948.276089583334</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45948.276089583334</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45948.276089583334</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45948.276089583334</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45948.276089583334</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45948.276089583334</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45948.276089583334</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45948.276089583334</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45948.276089583334</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45948.276089583334</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45948.276089583334</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45948.276089583334</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45948.276089583334</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45948.276089583334</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45948.276089583334</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45948.276089583334</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45948.276089583334</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45948.276089583334</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45948.276089583334</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45948.276089583334</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45948.276089583334</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45948.276089583334</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45948.276089583334</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45948.276089583334</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45948.276089583334</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45948.276089583334</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45948.276089583334</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45948.276089583334</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45948.276089583334</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45948.276089583334</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45948.276089583334</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45948.276089583334</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45948.276089583334</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45948.276089583334</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45948.276089583334</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45948.276089583334</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45948.276089583334</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45948.276089583334</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45948.276089583334</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45948.276089583334</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45948.276089583334</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45948.276089583334</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45948.276089583334</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45948.276089583334</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45948.276089583334</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45948.276089583334</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45948.276089583334</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45948.276089583334</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45948.276089583334</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45948.276089583334</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45948.276089583334</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45948.276089583334</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45948.276089583334</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45948.276089583334</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45948.276089583334</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45948.276089583334</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45948.276089583334</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45948.276089583334</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45948.276089583334</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45948.276089583334</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45948.276089583334</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45948.276089583334</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45948.276089583334</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45948.276089583334</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45948.276089583334</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45948.276089583334</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45948.276089583334</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45948.276089583334</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45948.276089583334</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45948.276089583334</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45948.276089583334</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45948.276089583334</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45948.276089583334</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45948.276089583334</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45948.276089583334</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45948.276089583334</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45948.276089583334</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45948.276089583334</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45948.276089583334</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45948.276089583334</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45948.276089583334</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45948.276089583334</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45948.276089583334</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45948.276089583334</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45948.276089583334</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45948.276089583334</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45948.276089583334</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45948.276089583334</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45948.276089583334</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45948.276089583334</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45948.276089583334</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45948.276089583334</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45948.276089583334</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45948.276089583334</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45948.276089583334</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45948.276089583334</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45948.276089583334</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45948.276089583334</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45948.276089583334</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45948.276089583334</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45948.276089583334</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45948.276089583334</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45948.276089583334</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45948.276089583334</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45948.276089583334</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45948.276089583334</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45948.276089583334</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45948.276089583334</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45948.276089583334</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45948.276089583334</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45948.276089583334</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45948.276089583334</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45948.276089583334</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45948.276089583334</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45948.276089583334</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45948.276089583334</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45948.276089583334</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45948.276089583334</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45948.276089583334</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45948.276089583334</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45948.276089583334</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45948.276089583334</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45948.276089583334</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45948.276089583334</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45948.276089583334</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45948.276089583334</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45948.276089583334</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45948.276089583334</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45948.276089583334</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45948.276089583334</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45948.276089583334</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45948.276089583334</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45948.276089583334</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45948.276089583334</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45948.276089583334</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45948.276089583334</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45948.276089583334</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45948.276089583334</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45948.276089583334</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45948.276089583334</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45948.276089583334</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45948.276089583334</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45948.276089583334</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45948.276089583334</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45948.276089583334</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45948.276089583334</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45948.276089583334</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45948.276089583334</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45948.276089583334</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45948.276089583334</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45948.276089583334</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45948.276089583334</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45948.276089583334</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45948.276089583334</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45948.276089583334</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45948.276089583334</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45948.276089583334</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45948.276089583334</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45948.276089583334</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45948.276089583334</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45948.276089583334</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45948.276089583334</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45948.276089583334</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45948.276089583334</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45948.276089583334</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45948.276089583334</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45948.276089583334</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45948.276089583334</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45948.276089583334</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45948.276089583334</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45948.276089583334</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45948.276089583334</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45948.276089583334</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45948.276089583334</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45948.276089583334</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45948.276089583334</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45948.276089583334</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45948.276089583334</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45948.276089583334</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45948.276089583334</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45948.276089583334</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45948.276089583334</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45948.276089583334</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45948.276089583334</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45948.276089583334</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45948.276089583334</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45948.276089583334</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45948.276089583334</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45948.276089583334</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45948.276089583334</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45948.276089583334</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45948.276089583334</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45948.276089583334</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45948.276089583334</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45948.276089583334</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45948.276089583334</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45948.276089583334</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45948.276089583334</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45948.276089583334</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45948.276089583334</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45948.276089583334</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45948.276089583334</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45948.276089583334</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45948.276089583334</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45948.276089583334</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45948.276089583334</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45948.276089583334</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45948.276089583334</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45948.276089583334</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45948.276089583334</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45948.276089583334</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45948.276089583334</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45948.276089583334</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45948.276089583334</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45948.276089583334</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45948.276089583334</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45948.276089583334</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45948.276089583334</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45948.276089583334</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45948.276089583334</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45948.276089583334</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45948.276089583334</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45948.276089583334</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45948.276089583334</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45948.276089583334</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45948.276089583334</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45948.276089583334</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45948.276089583334</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45948.276089583334</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45948.276089583334</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45948.276089583334</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45948.276089583334</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45948.276089583334</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45948.276089583334</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45948.276089583334</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45948.276089583334</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45948.276089583334</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45948.276089583334</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45948.276089583334</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45948.276089583334</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45948.276089583334</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45948.276089583334</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45948.276089583334</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45948.276089583334</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45948.276089583334</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45948.276089583334</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45948.276089583334</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45948.276089583334</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45948.276089583334</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45948.276089583334</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45948.276089583334</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45948.276089583334</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45948.276089583334</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45948.276089583334</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45948.276089583334</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45948.276089583334</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45948.276089583334</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45948.276089583334</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45948.276089583334</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45948.276089583334</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45948.276089583334</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45948.276089583334</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45948.276089583334</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45948.276089583334</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45948.276089583334</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45948.276089583334</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45948.276089583334</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45948.276089583334</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45948.276089583334</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45948.276089583334</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45948.276089583334</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45948.276089583334</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45948.276089583334</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45948.276089583334</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45948.276089583334</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45948.276089583334</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45948.276089583334</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45948.276089583334</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45948.276089583334</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45948.276089583334</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45948.276089583334</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45948.276089583334</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45948.276089583334</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45948.276089583334</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45948.276089583334</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45948.276089583334</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45948.276089583334</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45948.276089583334</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45948.276089583334</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45948.276089583334</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45948.276089583334</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45948.276089583334</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45948.276089583334</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45948.276089583334</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45948.276089583334</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45948.276089583334</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45948.276089583334</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45948.276089583334</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45948.276089583334</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45948.276089583334</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45948.276089583334</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45948.276089583334</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45948.276089583334</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45948.276089583334</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45948.276089583334</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45948.276089583334</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45948.276089583334</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45948.276089583334</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45948.276089583334</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45948.276089583334</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45948.276089583334</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45948.276089583334</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45948.276089583334</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45948.276089583334</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45948.276089583334</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45948.276089583334</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45948.276089583334</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45948.276089583334</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45948.276089583334</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45948.276089583334</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45948.276089583334</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45948.276089583334</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45948.276089583334</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45948.276089583334</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45948.276089583334</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45948.276089583334</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45948.276089583334</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45948.276089583334</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45948.276089583334</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45948.276089583334</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45948.276089583334</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45948.276089583334</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45948.276089583334</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45948.276089583334</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45948.276089583334</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45948.276089583334</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45948.276089583334</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45948.276089583334</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45948.276089583334</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45948.276089583334</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45948.276089583334</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45948.276089583334</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45948.276089583334</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45948.276089583334</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45948.276089583334</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45948.276089583334</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45948.276089583334</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45948.276089583334</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45948.276089583334</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45948.276089583334</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45948.276089583334</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45948.276089583334</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45948.276089583334</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45948.276089583334</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45948.276089583334</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45948.276089583334</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45948.276089583334</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45948.276089583334</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45948.276089583334</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45948.276089583334</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45948.276089583334</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45948.276089583334</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45948.276089583334</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45948.276089583334</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45948.276089583334</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45948.276089583334</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45948.276089583334</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45948.276089583334</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45948.276089583334</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45948.276089583334</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45948.276089583334</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45948.276089583334</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45948.276089583334</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45948.276089583334</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45948.276089583334</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45948.276089583334</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45948.276089583334</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45948.276089583334</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45948.276089583334</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45948.276089583334</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45948.276089583334</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45948.276089583334</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45948.276089583334</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45948.276089583334</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45948.276089583334</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45948.276089583334</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45948.276089583334</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45948.276089583334</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45948.276089583334</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45948.276089583334</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45948.276089583334</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45948.276089583334</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45948.276089583334</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45948.276089583334</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45948.276089583334</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45948.276089583334</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45948.276089583334</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45948.276089583334</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45948.276089583334</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45948.276089583334</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45948.276089583334</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45948.276089583334</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45948.276089583334</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45948.276089583334</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45948.276089583334</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45948.276089583334</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45948.276089583334</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45948.276089583334</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45948.276089583334</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45948.276089583334</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45948.276089583334</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45948.276089583334</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45948.276089583334</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45948.276089583334</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45948.276089583334</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45948.276089583334</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45948.276089583334</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45948.276089583334</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45948.276089583334</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45948.276089583334</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45948.276089583334</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45948.276089583334</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45948.276089583334</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45948.276089583334</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45948.276089583334</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45948.276089583334</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45948.276089583334</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45948.276089583334</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45948.276089583334</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45948.276089583334</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45948.276089583334</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45948.276089583334</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45948.276089583334</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45948.276089583334</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45948.276089583334</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45948.276089583334</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45948.276089583334</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45948.276089583334</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45948.276089583334</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45948.276089583334</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45948.276089583334</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45948.276089583334</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45948.276089583334</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45948.276089583334</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45948.276089583334</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45948.276089583334</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45948.276089583334</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45948.276089583334</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45948.276089583334</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45948.276089583334</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45948.276089583334</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45948.276089583334</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45948.276089583334</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45948.276089583334</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45948.276089583334</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45948.276089583334</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45948.276089583334</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45948.276089583334</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45948.276089583334</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45948.276089583334</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45948.276089583334</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45948.276089583334</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45948.276089583334</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45948.276089583334</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45948.276089583334</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45948.276089583334</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45948.276089583334</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45948.276089583334</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45948.276089583334</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45948.276089583334</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45948.276089583334</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45948.276089583334</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45948.276089583334</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45948.276089583334</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45948.276089583334</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45948.276089583334</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45948.276089583334</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45948.276089583334</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45948.276089583334</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45948.276089583334</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45948.276089583334</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45948.276089583334</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45948.276089583334</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45948.276089583334</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45948.276089583334</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45948.276089583334</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45948.276089583334</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45948.276089583334</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45948.276089583334</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45948.276089583334</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45948.276089583334</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45948.276089583334</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45948.276089583334</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45948.276089583334</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45948.276089583334</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45948.276089583334</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45948.276089583334</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45948.276089583334</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45948.276089583334</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45948.276089583334</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8"/>
  <sheetViews>
    <sheetView workbookViewId="0">
      <selection activeCell="D8" sqref="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39059</v>
      </c>
      <c r="B2" s="99" t="str">
        <f>IFERROR(VLOOKUP(D2,DB!A:K,11,0),"")</f>
        <v>R4</v>
      </c>
      <c r="C2" s="100">
        <v>1</v>
      </c>
      <c r="D2" s="96" t="s">
        <v>35082</v>
      </c>
      <c r="E2" s="101" t="s">
        <v>38964</v>
      </c>
      <c r="F2" s="102">
        <v>45703.480717592596</v>
      </c>
      <c r="G2" s="103">
        <f ca="1">IFERROR(NOW()-F2,"")</f>
        <v>244.7953719907382</v>
      </c>
      <c r="H2" s="102">
        <v>45703.474768518521</v>
      </c>
      <c r="I2" s="99" t="str">
        <f>IFERROR(VLOOKUP(D2,DB!A:F,6,0),"")</f>
        <v>SCECO</v>
      </c>
      <c r="J2" s="99" t="str">
        <f>IFERROR(VLOOKUP(D2,DB!A:G,7,0),"")</f>
        <v>Dead</v>
      </c>
      <c r="K2" s="104" t="s">
        <v>39060</v>
      </c>
      <c r="L2" s="96" t="str">
        <f>IFERROR(VLOOKUP(D2,DB!A:I,9,0),"")</f>
        <v>Latis</v>
      </c>
    </row>
    <row r="3" spans="1:16" ht="15" customHeight="1">
      <c r="A3" s="124" t="s">
        <v>39061</v>
      </c>
      <c r="B3" s="124" t="str">
        <f>IFERROR(VLOOKUP(D3,DB!A:K,11,0),"")</f>
        <v>R4</v>
      </c>
      <c r="C3" s="125">
        <v>2</v>
      </c>
      <c r="D3" s="126" t="s">
        <v>28178</v>
      </c>
      <c r="E3" s="101" t="s">
        <v>38964</v>
      </c>
      <c r="F3" s="128">
        <v>45947.495092592595</v>
      </c>
      <c r="G3" s="129">
        <f ca="1">IFERROR(NOW()-F3,"")</f>
        <v>0.7809969907393679</v>
      </c>
      <c r="H3" s="128">
        <v>45947.457812499997</v>
      </c>
      <c r="I3" s="124" t="str">
        <f>IFERROR(VLOOKUP(D3,DB!A:F,6,0),"")</f>
        <v>SCECO</v>
      </c>
      <c r="J3" s="124" t="str">
        <f>IFERROR(VLOOKUP(D3,DB!A:G,7,0),"")</f>
        <v>Dead</v>
      </c>
      <c r="K3" s="130" t="s">
        <v>39062</v>
      </c>
      <c r="L3" s="126" t="str">
        <f>IFERROR(VLOOKUP(D3,DB!A:I,9,0),"")</f>
        <v>Latis</v>
      </c>
    </row>
    <row r="4" spans="1:16" ht="15" customHeight="1">
      <c r="A4" s="124" t="s">
        <v>39063</v>
      </c>
      <c r="B4" s="124" t="str">
        <f>IFERROR(VLOOKUP(D4,DB!A:K,11,0),"")</f>
        <v>R4</v>
      </c>
      <c r="C4" s="125">
        <v>1</v>
      </c>
      <c r="D4" s="126" t="s">
        <v>35910</v>
      </c>
      <c r="E4" s="101" t="s">
        <v>38964</v>
      </c>
      <c r="F4" s="128">
        <v>45948.001273148147</v>
      </c>
      <c r="G4" s="129">
        <f ca="1">IFERROR(NOW()-F4,"")</f>
        <v>0.27481643518694909</v>
      </c>
      <c r="H4" s="128">
        <v>45947.995509259257</v>
      </c>
      <c r="I4" s="124" t="str">
        <f>IFERROR(VLOOKUP(D4,DB!A:F,6,0),"")</f>
        <v>Generator-SG</v>
      </c>
      <c r="J4" s="124" t="str">
        <f>IFERROR(VLOOKUP(D4,DB!A:G,7,0),"")</f>
        <v>Dead</v>
      </c>
      <c r="K4" s="130" t="s">
        <v>39064</v>
      </c>
      <c r="L4" s="126" t="str">
        <f>IFERROR(VLOOKUP(D4,DB!A:I,9,0),"")</f>
        <v>Latis</v>
      </c>
    </row>
    <row r="5" spans="1:16" s="113" customFormat="1" ht="15" customHeight="1">
      <c r="A5" s="99" t="s">
        <v>39065</v>
      </c>
      <c r="B5" s="99" t="str">
        <f>IFERROR(VLOOKUP(D5,DB!A:K,11,0),"")</f>
        <v>R4</v>
      </c>
      <c r="C5" s="100">
        <v>1</v>
      </c>
      <c r="D5" s="96" t="s">
        <v>24605</v>
      </c>
      <c r="E5" s="101" t="s">
        <v>39047</v>
      </c>
      <c r="F5" s="102">
        <v>45948.094629629632</v>
      </c>
      <c r="G5" s="171">
        <f ca="1">IFERROR(NOW()-F5,"")</f>
        <v>0.18145995370286983</v>
      </c>
      <c r="H5" s="102">
        <v>45948.088518518518</v>
      </c>
      <c r="I5" s="99" t="str">
        <f>IFERROR(VLOOKUP(D5,DB!A:F,6,0),"")</f>
        <v>SCECO</v>
      </c>
      <c r="J5" s="99" t="str">
        <f>IFERROR(VLOOKUP(D5,DB!A:G,7,0),"")</f>
        <v>Dead</v>
      </c>
      <c r="K5" s="104" t="s">
        <v>39066</v>
      </c>
      <c r="L5" s="96" t="str">
        <f>IFERROR(VLOOKUP(D5,DB!A:I,9,0),"")</f>
        <v>Latis</v>
      </c>
    </row>
    <row r="6" spans="1:16" ht="15" customHeight="1">
      <c r="A6" s="124"/>
      <c r="B6" s="124" t="str">
        <f>IFERROR(VLOOKUP(D6,DB!A:K,11,0),"")</f>
        <v/>
      </c>
      <c r="C6" s="125"/>
      <c r="D6" s="126" t="s">
        <v>39067</v>
      </c>
      <c r="E6" s="101"/>
      <c r="F6" s="128"/>
      <c r="G6" s="129">
        <f ca="1">IFERROR(NOW()-F6,"")</f>
        <v>45948.276089583334</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45948.276089583334</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45948.276089583334</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45948.276089583334</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45948.276089583334</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45948.276089583334</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45948.276089583334</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45948.276089583334</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45948.276089583334</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45948.276089583334</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45948.276089583334</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45948.276089583334</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45948.276089583334</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45948.276089583334</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45948.276089583334</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45948.276089583334</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45948.276089583334</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45948.276089583334</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45948.276089583334</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45948.276089583334</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45948.276089583334</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45948.276089583334</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45948.276089583334</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45948.276089583334</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45948.276089583334</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45948.276089583334</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45948.276089583334</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45948.276089583334</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45948.276089583334</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45948.276089583334</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45948.276089583334</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45948.276089583334</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45948.276089583334</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45948.276089583334</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45948.276089583334</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45948.276089583334</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45948.276089583334</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45948.276089583334</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45948.276089583334</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45948.276089583334</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45948.276089583334</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45948.276089583334</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45948.276089583334</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45948.276089583334</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45948.276089583334</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45948.276089583334</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45948.276089583334</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45948.276089583334</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45948.276089583334</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45948.276089583334</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45948.276089583334</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45948.276089583334</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45948.276089583334</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45948.276089583334</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45948.276089583334</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45948.276089583334</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45948.276089583334</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45948.276089583334</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45948.276089583334</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45948.276089583334</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45948.276089583334</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45948.276089583334</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45948.276089583334</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45948.276089583334</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45948.276089583334</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45948.276089583334</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45948.276089583334</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45948.276089583334</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45948.276089583334</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45948.276089583334</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45948.276089583334</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45948.276089583334</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45948.276089583334</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45948.276089583334</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45948.276089583334</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45948.276089583334</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45948.276089583334</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45948.276089583334</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45948.276089583334</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45948.276089583334</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45948.276089583334</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45948.276089583334</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45948.276089583334</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45948.276089583334</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45948.276089583334</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45948.276089583334</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45948.276089583334</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45948.276089583334</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45948.276089583334</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45948.276089583334</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45948.276089583334</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45948.276089583334</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45948.276089583334</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45948.276089583334</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45948.276089583334</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45948.276089583334</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45948.276089583334</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45948.276089583334</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45948.276089583334</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45948.276089583334</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45948.276089583334</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45948.276089583334</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45948.276089583334</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45948.276089583334</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45948.276089583334</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45948.276089583334</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45948.276089583334</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45948.276089583334</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45948.276089583334</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45948.276089583334</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45948.276089583334</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45948.276089583334</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45948.276089583334</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45948.276089583334</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45948.276089583334</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45948.276089583334</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45948.276089583334</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45948.276089583334</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45948.276089583334</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45948.276089583334</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45948.276089583334</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45948.276089583334</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45948.276089583334</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45948.276089583334</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45948.276089583334</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45948.276089583334</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45948.276089583334</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45948.276089583334</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45948.276089583334</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45948.276089583334</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45948.276089583334</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45948.276089583334</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45948.276089583334</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45948.276089583334</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45948.276089583334</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45948.276089583334</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45948.276089583334</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45948.276089583334</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45948.276089583334</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45948.276089583334</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45948.276089583334</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45948.276089583334</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45948.276089583334</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45948.276089583334</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45948.276089583334</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45948.276089583334</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45948.276089583334</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45948.276089583334</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45948.276089583334</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45948.276089583334</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45948.276089583334</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45948.276089583334</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45948.276089583334</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45948.276089583334</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45948.276089583334</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45948.276089583334</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45948.276089583334</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45948.276089583334</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45948.276089583334</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45948.276089583334</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45948.276089583334</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45948.276089583334</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45948.276089583334</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45948.276089583334</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45948.276089583334</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45948.276089583334</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45948.276089583334</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45948.276089583334</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45948.276089583334</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45948.276089583334</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45948.276089583334</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45948.276089583334</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45948.276089583334</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45948.276089583334</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45948.276089583334</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45948.276089583334</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45948.276089583334</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45948.276089583334</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45948.276089583334</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45948.276089583334</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45948.276089583334</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45948.276089583334</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45948.276089583334</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45948.276089583334</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45948.276089583334</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45948.276089583334</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45948.276089583334</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45948.276089583334</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45948.276089583334</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45948.276089583334</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45948.276089583334</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45948.276089583334</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45948.276089583334</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45948.276089583334</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45948.276089583334</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45948.276089583334</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45948.276089583334</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45948.276089583334</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45948.276089583334</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45948.276089583334</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45948.276089583334</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45948.276089583334</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45948.276089583334</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45948.276089583334</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45948.276089583334</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45948.276089583334</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45948.276089583334</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45948.276089583334</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45948.276089583334</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45948.276089583334</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45948.276089583334</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45948.276089583334</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45948.276089583334</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45948.276089583334</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45948.276089583334</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45948.276089583334</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45948.276089583334</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45948.276089583334</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45948.276089583334</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45948.276089583334</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45948.276089583334</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45948.276089583334</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45948.276089583334</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45948.276089583334</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45948.276089583334</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45948.276089583334</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45948.276089583334</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45948.276089583334</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45948.276089583334</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45948.276089583334</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45948.276089583334</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45948.276089583334</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45948.276089583334</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45948.276089583334</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45948.276089583334</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45948.276089583334</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45948.276089583334</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45948.276089583334</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45948.276089583334</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45948.276089583334</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45948.276089583334</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45948.276089583334</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45948.276089583334</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45948.276089583334</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45948.276089583334</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45948.276089583334</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45948.276089583334</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45948.276089583334</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45948.276089583334</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45948.276089583334</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45948.276089583334</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45948.276089583334</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45948.276089583334</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45948.276089583334</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45948.276089583334</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45948.276089583334</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45948.276089583334</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45948.276089583334</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45948.276089583334</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45948.276089583334</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45948.276089583334</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45948.276089583334</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45948.276089583334</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45948.276089583334</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45948.276089583334</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45948.276089583334</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45948.276089583334</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45948.276089583334</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45948.276089583334</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45948.276089583334</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45948.276089583334</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45948.276089583334</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45948.276089583334</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45948.276089583334</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45948.276089583334</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45948.276089583334</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45948.276089583334</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45948.276089583334</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45948.276089583334</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45948.276089583334</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45948.276089583334</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45948.276089583334</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45948.276089583334</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45948.276089583334</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45948.276089583334</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45948.276089583334</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45948.276089583334</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45948.276089583334</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45948.276089583334</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45948.276089583334</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45948.276089583334</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45948.276089583334</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45948.276089583334</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45948.276089583334</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45948.276089583334</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45948.276089583334</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45948.276089583334</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45948.276089583334</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45948.276089583334</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45948.276089583334</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45948.276089583334</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45948.276089583334</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45948.276089583334</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45948.276089583334</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45948.276089583334</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45948.276089583334</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45948.276089583334</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45948.276089583334</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45948.276089583334</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45948.276089583334</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45948.276089583334</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45948.276089583334</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45948.276089583334</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45948.276089583334</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45948.276089583334</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45948.276089583334</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45948.276089583334</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45948.276089583334</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45948.276089583334</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45948.276089583334</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45948.276089583334</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45948.276089583334</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45948.276089583334</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45948.276089583334</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45948.276089583334</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45948.276089583334</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45948.276089583334</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45948.276089583334</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45948.276089583334</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45948.276089583334</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45948.276089583334</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45948.276089583334</v>
      </c>
      <c r="H337" s="128"/>
      <c r="I337" s="124" t="str">
        <f>IFERROR(VLOOKUP(D337,DB!A:F,6,0),"")</f>
        <v/>
      </c>
      <c r="J337" s="124" t="str">
        <f>IFERROR(VLOOKUP(D337,DB!A:G,7,0),"")</f>
        <v/>
      </c>
      <c r="K337" s="130"/>
      <c r="L337" s="126" t="str">
        <f>IFERROR(VLOOKUP(D337,DB!A:I,9,0),"")</f>
        <v/>
      </c>
    </row>
    <row r="338" spans="1:12" ht="15" customHeight="1">
      <c r="A338" s="131"/>
      <c r="B338" s="131" t="str">
        <f>IFERROR(VLOOKUP(D338,DB!A:K,11,0),"")</f>
        <v/>
      </c>
      <c r="C338" s="132"/>
      <c r="D338" s="133"/>
      <c r="E338" s="134"/>
      <c r="F338" s="135"/>
      <c r="G338" s="136">
        <f ca="1">IFERROR(NOW()-F338,"")</f>
        <v>45948.276089583334</v>
      </c>
      <c r="H338" s="135"/>
      <c r="I338" s="131" t="str">
        <f>IFERROR(VLOOKUP(D338,DB!A:F,6,0),"")</f>
        <v/>
      </c>
      <c r="J338" s="131" t="str">
        <f>IFERROR(VLOOKUP(D338,DB!A:G,7,0),"")</f>
        <v/>
      </c>
      <c r="K338" s="137"/>
      <c r="L338" s="133" t="str">
        <f>IFERROR(VLOOKUP(D338,DB!A:I,9,0),"")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4"/>
  <sheetViews>
    <sheetView workbookViewId="0">
      <selection activeCell="K16" sqref="K16"/>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39068</v>
      </c>
      <c r="B2" s="37" t="str">
        <f>IFERROR(VLOOKUP(D2,DB!A:K,11,0),"")</f>
        <v>R5</v>
      </c>
      <c r="C2" s="37">
        <v>3</v>
      </c>
      <c r="D2" s="123" t="s">
        <v>36000</v>
      </c>
      <c r="E2" s="37" t="s">
        <v>38964</v>
      </c>
      <c r="F2" s="38">
        <v>45891.832060185188</v>
      </c>
      <c r="G2" s="154">
        <f ca="1">IFERROR(NOW()-F2,"")</f>
        <v>56.444029398146085</v>
      </c>
      <c r="H2" s="38">
        <v>45891.790393518517</v>
      </c>
      <c r="I2" s="37" t="str">
        <f>IFERROR(VLOOKUP(D2,DB!A:F,6,0),"")</f>
        <v>Generator-SG</v>
      </c>
      <c r="J2" s="37" t="str">
        <f>IFERROR(VLOOKUP(D2,DB!A:G,7,0),"")</f>
        <v>Vandalized</v>
      </c>
      <c r="K2" s="37" t="s">
        <v>39069</v>
      </c>
      <c r="L2" s="37" t="str">
        <f>IFERROR(VLOOKUP(D2,DB!A:I,9,0),"")</f>
        <v>Latis</v>
      </c>
      <c r="M2" s="122"/>
    </row>
    <row r="3" spans="1:13" ht="30.75">
      <c r="A3" s="37" t="s">
        <v>39070</v>
      </c>
      <c r="B3" s="37" t="str">
        <f>IFERROR(VLOOKUP(D3,DB!A:K,11,0),"")</f>
        <v>R5</v>
      </c>
      <c r="C3" s="37">
        <v>1</v>
      </c>
      <c r="D3" s="37" t="s">
        <v>31295</v>
      </c>
      <c r="E3" s="37" t="s">
        <v>39047</v>
      </c>
      <c r="F3" s="38">
        <v>45926.188877314817</v>
      </c>
      <c r="G3" s="154">
        <f t="shared" ref="G3" ca="1" si="0">IFERROR(NOW()-F3,"")</f>
        <v>22.08721226851776</v>
      </c>
      <c r="H3" s="38">
        <v>45926.158159722225</v>
      </c>
      <c r="I3" s="37" t="str">
        <f>IFERROR(VLOOKUP(D3,DB!A:F,6,0),"")</f>
        <v>SCECO</v>
      </c>
      <c r="J3" s="37" t="str">
        <f>IFERROR(VLOOKUP(D3,DB!A:G,7,0),"")</f>
        <v>Good</v>
      </c>
      <c r="K3" s="37" t="s">
        <v>39071</v>
      </c>
      <c r="L3" s="37" t="str">
        <f>IFERROR(VLOOKUP(D3,DB!A:I,9,0),"")</f>
        <v>Latis</v>
      </c>
      <c r="M3" s="122"/>
    </row>
    <row r="4" spans="1:13" ht="30.75">
      <c r="A4" s="37" t="s">
        <v>39072</v>
      </c>
      <c r="B4" s="37" t="str">
        <f>IFERROR(VLOOKUP(D4,DB!A:K,11,0),"")</f>
        <v>R5</v>
      </c>
      <c r="C4" s="37">
        <v>2</v>
      </c>
      <c r="D4" s="37" t="s">
        <v>31159</v>
      </c>
      <c r="E4" s="37" t="s">
        <v>38964</v>
      </c>
      <c r="F4" s="38">
        <v>45944.771574074075</v>
      </c>
      <c r="G4" s="39">
        <f t="shared" ref="G4" ca="1" si="1">IFERROR(NOW()-F4,"")</f>
        <v>3.5045155092593632</v>
      </c>
      <c r="H4" s="38">
        <v>45944.676192129627</v>
      </c>
      <c r="I4" s="37" t="str">
        <f>IFERROR(VLOOKUP(D4,DB!A:F,6,0),"")</f>
        <v>SCECO</v>
      </c>
      <c r="J4" s="37" t="str">
        <f>IFERROR(VLOOKUP(D4,DB!A:G,7,0),"")</f>
        <v>Dead</v>
      </c>
      <c r="K4" s="37" t="s">
        <v>39073</v>
      </c>
      <c r="L4" s="37" t="str">
        <f>IFERROR(VLOOKUP(D4,DB!A:I,9,0),"")</f>
        <v>Latis</v>
      </c>
    </row>
    <row r="5" spans="1:13" ht="30.75">
      <c r="A5" s="37" t="s">
        <v>39074</v>
      </c>
      <c r="B5" s="37" t="str">
        <f>IFERROR(VLOOKUP(D5,DB!A:K,11,0),"")</f>
        <v>R5</v>
      </c>
      <c r="C5" s="37">
        <v>1</v>
      </c>
      <c r="D5" s="123" t="s">
        <v>34747</v>
      </c>
      <c r="E5" s="37" t="s">
        <v>39047</v>
      </c>
      <c r="F5" s="38">
        <v>45947.497812499998</v>
      </c>
      <c r="G5" s="39">
        <f t="shared" ref="G5:G13" ca="1" si="2">IFERROR(NOW()-F5,"")</f>
        <v>0.77827708333643386</v>
      </c>
      <c r="H5" s="38">
        <v>45947.491562499999</v>
      </c>
      <c r="I5" s="37" t="str">
        <f>IFERROR(VLOOKUP(D5,DB!A:F,6,0),"")</f>
        <v>SCECO</v>
      </c>
      <c r="J5" s="37" t="str">
        <f>IFERROR(VLOOKUP(D5,DB!A:G,7,0),"")</f>
        <v>Dead</v>
      </c>
      <c r="K5" s="37" t="s">
        <v>39075</v>
      </c>
      <c r="L5" s="37" t="str">
        <f>IFERROR(VLOOKUP(D5,DB!A:I,9,0),"")</f>
        <v>Latis</v>
      </c>
    </row>
    <row r="6" spans="1:13" ht="15">
      <c r="A6" s="37" t="s">
        <v>39076</v>
      </c>
      <c r="B6" s="37" t="str">
        <f>IFERROR(VLOOKUP(D6,DB!A:K,11,0),"")</f>
        <v>R5</v>
      </c>
      <c r="C6" s="37">
        <v>1</v>
      </c>
      <c r="D6" s="123" t="s">
        <v>31106</v>
      </c>
      <c r="E6" s="37" t="s">
        <v>39047</v>
      </c>
      <c r="F6" s="38">
        <v>45948.263761574075</v>
      </c>
      <c r="G6" s="39">
        <f t="shared" ca="1" si="2"/>
        <v>1.2328009259363171E-2</v>
      </c>
      <c r="H6" s="38">
        <v>45948.257824074077</v>
      </c>
      <c r="I6" s="37" t="str">
        <f>IFERROR(VLOOKUP(D6,DB!A:F,6,0),"")</f>
        <v>SCECO</v>
      </c>
      <c r="J6" s="37" t="str">
        <f>IFERROR(VLOOKUP(D6,DB!A:G,7,0),"")</f>
        <v>Good</v>
      </c>
      <c r="K6" s="37" t="s">
        <v>39077</v>
      </c>
      <c r="L6" s="37" t="str">
        <f>IFERROR(VLOOKUP(D6,DB!A:I,9,0),"")</f>
        <v>Latis</v>
      </c>
    </row>
    <row r="7" spans="1:13" ht="15">
      <c r="A7" s="37"/>
      <c r="B7" s="37" t="str">
        <f>IFERROR(VLOOKUP(D7,DB!A:K,11,0),"")</f>
        <v/>
      </c>
      <c r="C7" s="37"/>
      <c r="D7" s="37"/>
      <c r="E7" s="37"/>
      <c r="F7" s="38"/>
      <c r="G7" s="39">
        <f t="shared" ca="1" si="2"/>
        <v>45948.276089583334</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45948.276089583334</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45948.276089583334</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45948.276089583334</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45948.276089583334</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45948.276089583334</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45948.276089583334</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45948.276089583334</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45948.276089583334</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45948.276089583334</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45948.276089583334</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45948.276089583334</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45948.276089583334</v>
      </c>
      <c r="H19" s="168"/>
      <c r="I19" s="167" t="str">
        <f>IFERROR(VLOOKUP(D19,DB!A:F,6,0),"")</f>
        <v/>
      </c>
      <c r="J19" s="167" t="str">
        <f>IFERROR(VLOOKUP(D19,DB!A:G,7,0),"")</f>
        <v/>
      </c>
      <c r="K19" s="167"/>
      <c r="L19" s="167" t="str">
        <f>IFERROR(VLOOKUP(D19,DB!A:I,9,0),"")</f>
        <v/>
      </c>
    </row>
    <row r="20" spans="1:12" ht="15.75">
      <c r="A20" s="167"/>
      <c r="B20" s="167" t="str">
        <f>IFERROR(VLOOKUP(D20,DB!A:K,11,0),"")</f>
        <v/>
      </c>
      <c r="C20" s="167"/>
      <c r="D20" s="170"/>
      <c r="E20" s="167"/>
      <c r="F20" s="168"/>
      <c r="G20" s="169">
        <f ca="1">IFERROR(NOW()-F20,"")</f>
        <v>45948.276089583334</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45948.276089583334</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45948.276089583334</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45948.276089583334</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45948.276089583334</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45948.276089583334</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45948.276089583334</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45948.276089583334</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45948.276089583334</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45948.276089583334</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45948.276089583334</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45948.276089583334</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45948.276089583334</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45948.276089583334</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45948.276089583334</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45948.276089583334</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45948.276089583334</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45948.276089583334</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45948.276089583334</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45948.276089583334</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45948.276089583334</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45948.276089583334</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45948.276089583334</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45948.276089583334</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45948.276089583334</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45948.276089583334</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45948.276089583334</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45948.276089583334</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45948.276089583334</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45948.276089583334</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45948.276089583334</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45948.276089583334</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45948.276089583334</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45948.276089583334</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45948.276089583334</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45948.276089583334</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45948.276089583334</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45948.276089583334</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45948.276089583334</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45948.276089583334</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45948.276089583334</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45948.276089583334</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45948.276089583334</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45948.276089583334</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45948.276089583334</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45948.276089583334</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45948.276089583334</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45948.276089583334</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45948.276089583334</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45948.276089583334</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45948.276089583334</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45948.276089583334</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45948.276089583334</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45948.276089583334</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45948.276089583334</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45948.276089583334</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45948.276089583334</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45948.276089583334</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45948.276089583334</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45948.276089583334</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45948.276089583334</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45948.276089583334</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45948.276089583334</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45948.276089583334</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45948.276089583334</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45948.276089583334</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45948.276089583334</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45948.276089583334</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45948.276089583334</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45948.276089583334</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45948.276089583334</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45948.276089583334</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45948.276089583334</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45948.276089583334</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45948.276089583334</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45948.276089583334</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45948.276089583334</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45948.276089583334</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45948.276089583334</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45948.276089583334</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45948.276089583334</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45948.276089583334</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45948.276089583334</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45948.276089583334</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45948.276089583334</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45948.276089583334</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45948.276089583334</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45948.276089583334</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45948.276089583334</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45948.276089583334</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45948.276089583334</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45948.276089583334</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45948.276089583334</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45948.276089583334</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45948.276089583334</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45948.276089583334</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45948.276089583334</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45948.276089583334</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45948.276089583334</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45948.276089583334</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45948.276089583334</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45948.276089583334</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45948.276089583334</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45948.276089583334</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45948.276089583334</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45948.276089583334</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45948.276089583334</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45948.276089583334</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45948.276089583334</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45948.276089583334</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45948.276089583334</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45948.276089583334</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45948.276089583334</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45948.276089583334</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45948.276089583334</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45948.276089583334</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45948.276089583334</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45948.276089583334</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45948.276089583334</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45948.276089583334</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45948.276089583334</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45948.276089583334</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45948.276089583334</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45948.276089583334</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45948.276089583334</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45948.276089583334</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45948.276089583334</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45948.276089583334</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45948.276089583334</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45948.276089583334</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45948.276089583334</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45948.276089583334</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45948.276089583334</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45948.276089583334</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45948.276089583334</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45948.276089583334</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45948.276089583334</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45948.276089583334</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45948.276089583334</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45948.276089583334</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45948.276089583334</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45948.276089583334</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45948.276089583334</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45948.276089583334</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45948.276089583334</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45948.276089583334</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45948.276089583334</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45948.276089583334</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45948.276089583334</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45948.276089583334</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45948.276089583334</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45948.276089583334</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45948.276089583334</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45948.276089583334</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45948.276089583334</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45948.276089583334</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45948.276089583334</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45948.276089583334</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45948.276089583334</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45948.276089583334</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45948.276089583334</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45948.276089583334</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45948.276089583334</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45948.276089583334</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45948.276089583334</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45948.276089583334</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45948.276089583334</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45948.276089583334</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45948.276089583334</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45948.276089583334</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45948.276089583334</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45948.276089583334</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45948.276089583334</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45948.276089583334</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45948.276089583334</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45948.276089583334</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45948.276089583334</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45948.276089583334</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45948.276089583334</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45948.276089583334</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45948.276089583334</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45948.276089583334</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45948.276089583334</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45948.276089583334</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45948.276089583334</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45948.276089583334</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45948.276089583334</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45948.276089583334</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45948.276089583334</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45948.276089583334</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45948.276089583334</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45948.276089583334</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45948.276089583334</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45948.276089583334</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45948.276089583334</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45948.276089583334</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45948.276089583334</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45948.276089583334</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45948.276089583334</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45948.276089583334</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45948.276089583334</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45948.276089583334</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45948.276089583334</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45948.276089583334</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45948.276089583334</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45948.276089583334</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45948.276089583334</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45948.276089583334</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45948.276089583334</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45948.276089583334</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45948.276089583334</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45948.276089583334</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45948.276089583334</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45948.276089583334</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45948.276089583334</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45948.276089583334</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45948.276089583334</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45948.276089583334</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45948.276089583334</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45948.276089583334</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45948.276089583334</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45948.276089583334</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45948.276089583334</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45948.276089583334</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45948.276089583334</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45948.276089583334</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45948.276089583334</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45948.276089583334</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45948.276089583334</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45948.276089583334</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45948.276089583334</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45948.276089583334</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45948.276089583334</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45948.276089583334</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45948.276089583334</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45948.276089583334</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45948.276089583334</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45948.276089583334</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45948.276089583334</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45948.276089583334</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45948.276089583334</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45948.276089583334</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45948.276089583334</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45948.276089583334</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45948.276089583334</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45948.276089583334</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45948.276089583334</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45948.276089583334</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45948.276089583334</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45948.276089583334</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45948.276089583334</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45948.276089583334</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45948.276089583334</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45948.276089583334</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45948.276089583334</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45948.276089583334</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45948.276089583334</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45948.276089583334</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45948.276089583334</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45948.276089583334</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45948.276089583334</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45948.276089583334</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45948.276089583334</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45948.276089583334</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45948.276089583334</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45948.276089583334</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45948.276089583334</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45948.276089583334</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45948.276089583334</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45948.276089583334</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45948.276089583334</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45948.276089583334</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45948.276089583334</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45948.276089583334</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45948.276089583334</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45948.276089583334</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45948.276089583334</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45948.276089583334</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45948.276089583334</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45948.276089583334</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45948.276089583334</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45948.276089583334</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45948.276089583334</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45948.276089583334</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45948.276089583334</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45948.276089583334</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45948.276089583334</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45948.276089583334</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45948.276089583334</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45948.276089583334</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45948.276089583334</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45948.276089583334</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45948.276089583334</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45948.276089583334</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45948.276089583334</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45948.276089583334</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45948.276089583334</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45948.276089583334</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45948.276089583334</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45948.276089583334</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45948.276089583334</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45948.276089583334</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45948.276089583334</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45948.276089583334</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45948.276089583334</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45948.276089583334</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45948.276089583334</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45948.276089583334</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45948.276089583334</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45948.276089583334</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45948.276089583334</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45948.276089583334</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45948.276089583334</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45948.276089583334</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45948.276089583334</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45948.276089583334</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45948.276089583334</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45948.276089583334</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45948.276089583334</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45948.276089583334</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45948.276089583334</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45948.276089583334</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45948.276089583334</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45948.276089583334</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45948.276089583334</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45948.276089583334</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45948.276089583334</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45948.276089583334</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45948.276089583334</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45948.276089583334</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45948.276089583334</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45948.276089583334</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45948.276089583334</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45948.276089583334</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45948.276089583334</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45948.276089583334</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45948.276089583334</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45948.276089583334</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45948.276089583334</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45948.276089583334</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45948.276089583334</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45948.276089583334</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45948.276089583334</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45948.276089583334</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45948.276089583334</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45948.276089583334</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45948.276089583334</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45948.276089583334</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45948.276089583334</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45948.276089583334</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45948.276089583334</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45948.276089583334</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45948.276089583334</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45948.276089583334</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45948.276089583334</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45948.276089583334</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45948.276089583334</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45948.276089583334</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45948.276089583334</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45948.276089583334</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45948.276089583334</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45948.276089583334</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45948.276089583334</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45948.276089583334</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45948.276089583334</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45948.276089583334</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45948.276089583334</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45948.276089583334</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45948.276089583334</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45948.276089583334</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45948.276089583334</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45948.276089583334</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45948.276089583334</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45948.276089583334</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45948.276089583334</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45948.276089583334</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45948.276089583334</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45948.276089583334</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45948.276089583334</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45948.276089583334</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45948.276089583334</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45948.276089583334</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45948.276089583334</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45948.276089583334</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45948.276089583334</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45948.276089583334</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45948.276089583334</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45948.276089583334</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45948.276089583334</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45948.276089583334</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45948.276089583334</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45948.276089583334</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45948.276089583334</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45948.276089583334</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45948.276089583334</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45948.276089583334</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45948.276089583334</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45948.276089583334</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45948.276089583334</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45948.276089583334</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45948.276089583334</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45948.276089583334</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45948.276089583334</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45948.276089583334</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45948.276089583334</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45948.276089583334</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45948.276089583334</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45948.276089583334</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45948.276089583334</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45948.276089583334</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45948.276089583334</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45948.276089583334</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45948.276089583334</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45948.276089583334</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45948.276089583334</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45948.276089583334</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45948.276089583334</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45948.276089583334</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45948.276089583334</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45948.276089583334</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45948.276089583334</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45948.276089583334</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45948.276089583334</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45948.276089583334</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45948.276089583334</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45948.276089583334</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45948.276089583334</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45948.276089583334</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45948.276089583334</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45948.276089583334</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45948.276089583334</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45948.276089583334</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45948.276089583334</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45948.276089583334</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45948.276089583334</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45948.276089583334</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45948.276089583334</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45948.276089583334</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45948.276089583334</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45948.276089583334</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45948.276089583334</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45948.276089583334</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45948.276089583334</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45948.276089583334</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45948.276089583334</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45948.276089583334</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45948.276089583334</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45948.276089583334</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45948.276089583334</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45948.276089583334</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45948.276089583334</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45948.276089583334</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45948.276089583334</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45948.276089583334</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45948.276089583334</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45948.276089583334</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45948.276089583334</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45948.276089583334</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45948.276089583334</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45948.276089583334</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45948.276089583334</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45948.276089583334</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45948.276089583334</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45948.276089583334</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45948.276089583334</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45948.276089583334</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45948.276089583334</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45948.276089583334</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45948.276089583334</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45948.276089583334</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45948.276089583334</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45948.276089583334</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45948.276089583334</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45948.276089583334</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45948.276089583334</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45948.276089583334</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45948.276089583334</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45948.276089583334</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45948.276089583334</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45948.276089583334</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45948.276089583334</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45948.276089583334</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45948.276089583334</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45948.276089583334</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45948.276089583334</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45948.276089583334</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45948.276089583334</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45948.276089583334</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45948.276089583334</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45948.276089583334</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45948.276089583334</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45948.276089583334</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45948.276089583334</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45948.276089583334</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45948.276089583334</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45948.276089583334</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45948.276089583334</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45948.276089583334</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45948.276089583334</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45948.276089583334</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45948.276089583334</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45948.276089583334</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45948.276089583334</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45948.276089583334</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45948.276089583334</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45948.276089583334</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45948.276089583334</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45948.276089583334</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45948.276089583334</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45948.276089583334</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45948.276089583334</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45948.276089583334</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45948.276089583334</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45948.276089583334</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45948.276089583334</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45948.276089583334</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45948.276089583334</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45948.276089583334</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45948.276089583334</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45948.276089583334</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45948.276089583334</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45948.276089583334</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45948.276089583334</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45948.276089583334</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45948.276089583334</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45948.276089583334</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45948.276089583334</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45948.276089583334</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45948.276089583334</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45948.276089583334</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45948.276089583334</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45948.276089583334</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45948.276089583334</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45948.276089583334</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45948.276089583334</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45948.276089583334</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45948.276089583334</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45948.276089583334</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45948.276089583334</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45948.276089583334</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45948.276089583334</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45948.276089583334</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45948.276089583334</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45948.276089583334</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45948.276089583334</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45948.276089583334</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45948.276089583334</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45948.276089583334</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45948.276089583334</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45948.276089583334</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45948.276089583334</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45948.276089583334</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45948.276089583334</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45948.276089583334</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3" ht="15"/>
    <row r="1354"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39078</v>
      </c>
      <c r="B2" s="146" t="s">
        <v>5398</v>
      </c>
      <c r="C2" s="145">
        <v>1</v>
      </c>
      <c r="D2" s="146" t="s">
        <v>34463</v>
      </c>
      <c r="E2" s="145" t="s">
        <v>39079</v>
      </c>
      <c r="F2" s="147">
        <v>45926.772847222222</v>
      </c>
      <c r="G2" s="148">
        <f ca="1">IFERROR(NOW()-F2,"-")</f>
        <v>21.503242361111916</v>
      </c>
      <c r="H2" s="149">
        <v>45927.449074074102</v>
      </c>
      <c r="I2" s="146" t="str">
        <f>IFERROR(VLOOKUP(D2,DB!A:F,6,0),"")</f>
        <v>SCECO</v>
      </c>
      <c r="J2" s="146" t="str">
        <f>IFERROR(VLOOKUP(D2,DB!A:G,7,0),"")</f>
        <v>Weak</v>
      </c>
      <c r="K2" s="145" t="s">
        <v>39080</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39081</v>
      </c>
      <c r="B3" s="146" t="str">
        <f>IFERROR(VLOOKUP(D3,DB!A:K,11,0),"")</f>
        <v>R6</v>
      </c>
      <c r="C3" s="145">
        <v>1</v>
      </c>
      <c r="D3" s="146" t="s">
        <v>34282</v>
      </c>
      <c r="E3" s="145" t="s">
        <v>38964</v>
      </c>
      <c r="F3" s="149">
        <v>45939.529062499998</v>
      </c>
      <c r="G3" s="148">
        <f ca="1">IFERROR(NOW()-F3,"-")</f>
        <v>8.7470270833364339</v>
      </c>
      <c r="H3" s="149">
        <v>45927.987534722219</v>
      </c>
      <c r="I3" s="146" t="str">
        <f>IFERROR(VLOOKUP(D3,DB!A:F,6,0),"")</f>
        <v>SCECO</v>
      </c>
      <c r="J3" s="146" t="str">
        <f>IFERROR(VLOOKUP(D3,DB!A:G,7,0),"")</f>
        <v>Vandalized</v>
      </c>
      <c r="K3" s="145" t="s">
        <v>39082</v>
      </c>
      <c r="L3" s="146" t="str">
        <f>IFERROR(VLOOKUP(D3,DB!A:I,9,0),"")</f>
        <v>Latis</v>
      </c>
    </row>
    <row r="4" spans="1:16383" ht="31.5" customHeight="1">
      <c r="A4" s="145" t="s">
        <v>39083</v>
      </c>
      <c r="B4" s="145" t="str">
        <f>IFERROR(VLOOKUP(D4,DB!A:K,11,0),"")</f>
        <v>R6</v>
      </c>
      <c r="C4" s="145">
        <v>1</v>
      </c>
      <c r="D4" s="145" t="s">
        <v>32639</v>
      </c>
      <c r="E4" s="145" t="s">
        <v>39079</v>
      </c>
      <c r="F4" s="149">
        <v>45948.076863425929</v>
      </c>
      <c r="G4" s="148">
        <f ca="1">IFERROR(NOW()-F4,"-")</f>
        <v>0.19922615740506444</v>
      </c>
      <c r="H4" s="149">
        <v>45948.058831018519</v>
      </c>
      <c r="I4" s="145" t="str">
        <f>IFERROR(VLOOKUP(D4,DB!A:F,6,0),"")</f>
        <v>SCECO</v>
      </c>
      <c r="J4" s="145" t="str">
        <f>IFERROR(VLOOKUP(D4,DB!A:G,7,0),"")</f>
        <v>Dead+No BB Design</v>
      </c>
      <c r="K4" s="145" t="s">
        <v>39084</v>
      </c>
      <c r="L4" s="145" t="str">
        <f>IFERROR(VLOOKUP(D4,DB!A:I,9,0),"")</f>
        <v>Latis</v>
      </c>
    </row>
    <row r="5" spans="1:16383" ht="31.5" customHeight="1">
      <c r="A5" s="145" t="s">
        <v>39085</v>
      </c>
      <c r="B5" s="145" t="str">
        <f>IFERROR(VLOOKUP(D5,DB!A:K,11,0),"")</f>
        <v>R6</v>
      </c>
      <c r="C5" s="145">
        <v>1</v>
      </c>
      <c r="D5" s="145" t="s">
        <v>32747</v>
      </c>
      <c r="E5" s="145" t="s">
        <v>39079</v>
      </c>
      <c r="F5" s="149">
        <v>45948.159444444442</v>
      </c>
      <c r="G5" s="148">
        <f ca="1">IFERROR(NOW()-F5,"-")</f>
        <v>0.11664513889263617</v>
      </c>
      <c r="H5" s="149">
        <v>45948.092499999999</v>
      </c>
      <c r="I5" s="145" t="str">
        <f>IFERROR(VLOOKUP(D5,DB!A:F,6,0),"")</f>
        <v>SCECO</v>
      </c>
      <c r="J5" s="145" t="str">
        <f>IFERROR(VLOOKUP(D5,DB!A:G,7,0),"")</f>
        <v>In progress</v>
      </c>
      <c r="K5" s="145" t="s">
        <v>39084</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39086</v>
      </c>
      <c r="B6" s="145" t="str">
        <f>IFERROR(VLOOKUP(D6,DB!A:K,11,0),"")</f>
        <v>R6</v>
      </c>
      <c r="C6" s="145">
        <v>1</v>
      </c>
      <c r="D6" s="145" t="s">
        <v>33255</v>
      </c>
      <c r="E6" s="145" t="s">
        <v>39079</v>
      </c>
      <c r="F6" s="149">
        <v>45948.216736111113</v>
      </c>
      <c r="G6" s="148">
        <f ca="1">IFERROR(NOW()-F6,"-")</f>
        <v>5.9353472221118864E-2</v>
      </c>
      <c r="H6" s="149">
        <v>45948.065520833334</v>
      </c>
      <c r="I6" s="145" t="str">
        <f>IFERROR(VLOOKUP(D6,DB!A:F,6,0),"")</f>
        <v>SCECO</v>
      </c>
      <c r="J6" s="145" t="str">
        <f>IFERROR(VLOOKUP(D6,DB!A:G,7,0),"")</f>
        <v>Vandalized</v>
      </c>
      <c r="K6" s="145" t="s">
        <v>39084</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07"/>
      <c r="B7" s="106" t="str">
        <f>IFERROR(VLOOKUP(D7,DB!A:K,11,0),"")</f>
        <v/>
      </c>
      <c r="C7" s="108"/>
      <c r="D7" s="106"/>
      <c r="E7" s="109"/>
      <c r="F7" s="110"/>
      <c r="G7" s="78">
        <f ca="1">IFERROR(NOW()-F7,"-")</f>
        <v>45948.276089583334</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45948.276089583334</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45948.276089583334</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45948.276089583334</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45948.276089583334</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45948.276089583334</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45948.276089583334</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45948.276089583334</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45948.276089583334</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45948.276089583334</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45948.276089583334</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45948.276089583334</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45948.276089583334</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45948.276089583334</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45948.276089583334</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45948.276089583334</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45948.276089583334</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45948.276089583334</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45948.276089583334</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45948.276089583334</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45948.276089583334</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45948.276089583334</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45948.276089583334</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45948.276089583334</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45948.276089583334</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45948.276089583334</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45948.276089583334</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45948.276089583334</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45948.276089583334</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45948.276089583334</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45948.276089583334</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45948.276089583334</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45948.276089583334</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45948.276089583334</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45948.276089583334</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45948.276089583334</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45948.276089583334</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45948.276089583334</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45948.276089583334</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45948.276089583334</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45948.276089583334</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45948.276089583334</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45948.276089583334</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45948.276089583334</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45948.276089583334</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45948.276089583334</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45948.276089583334</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45948.276089583334</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45948.276089583334</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45948.276089583334</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45948.276089583334</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45948.276089583334</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45948.276089583334</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45948.276089583334</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45948.276089583334</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45948.276089583334</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45948.276089583334</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45948.276089583334</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45948.276089583334</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45948.276089583334</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45948.276089583334</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45948.276089583334</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45948.276089583334</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45948.276089583334</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45948.276089583334</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45948.276089583334</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45948.276089583334</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45948.276089583334</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45948.276089583334</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45948.276089583334</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45948.276089583334</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45948.276089583334</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45948.276089583334</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45948.276089583334</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45948.276089583334</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45948.276089583334</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45948.276089583334</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45948.276089583334</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45948.276089583334</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45948.276089583334</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45948.276089583334</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45948.276089583334</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45948.276089583334</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45948.276089583334</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45948.276089583334</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45948.276089583334</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45948.276089583334</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45948.276089583334</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45948.276089583334</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45948.276089583334</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45948.276089583334</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45948.276089583334</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45948.276089583334</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 E7: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2025-10-18T03:38:57Z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