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919" documentId="13_ncr:1_{F6CB121F-512D-4AA6-A0C1-0FB36C537598}" xr6:coauthVersionLast="47" xr6:coauthVersionMax="47" xr10:uidLastSave="{467E660A-1B82-423A-A1FB-7C11F680DAC0}"/>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8" i="5" l="1"/>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alcChain>
</file>

<file path=xl/sharedStrings.xml><?xml version="1.0" encoding="utf-8"?>
<sst xmlns="http://schemas.openxmlformats.org/spreadsheetml/2006/main" count="178577" uniqueCount="39074">
  <si>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</si>
  <si>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</si>
  <si>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</si>
  <si>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</si>
  <si>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</si>
  <si>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</si>
  <si>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</si>
  <si>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</si>
  <si>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</si>
  <si>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</si>
  <si>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</si>
  <si>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</si>
  <si>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</si>
  <si>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</si>
  <si>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</si>
  <si>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</si>
  <si>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</si>
  <si>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</si>
  <si>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</si>
  <si>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</si>
  <si>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</si>
  <si>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</si>
  <si>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</si>
  <si>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</si>
  <si>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</si>
  <si>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</si>
  <si>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</si>
  <si>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</si>
  <si>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</si>
  <si>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</si>
  <si>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</si>
  <si>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</si>
  <si>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</si>
  <si>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</si>
  <si>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</si>
  <si>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</si>
  <si>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</si>
  <si>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</si>
  <si>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</si>
  <si>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</si>
  <si>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</si>
  <si>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</si>
  <si>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</si>
  <si>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</si>
  <si>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</si>
  <si>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</si>
  <si>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</si>
  <si>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</si>
  <si>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</si>
  <si>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</si>
  <si>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</si>
  <si>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</si>
  <si>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</si>
  <si>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</si>
  <si>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</si>
  <si>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</si>
  <si>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</si>
  <si>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</si>
  <si>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</si>
  <si>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</si>
  <si>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</si>
  <si>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</si>
  <si>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</si>
  <si>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</si>
  <si>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</si>
  <si>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</si>
  <si>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</si>
  <si>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</si>
  <si>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</si>
  <si>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</si>
  <si>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</si>
  <si>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</si>
  <si>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</si>
  <si>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</si>
  <si>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</si>
  <si>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</si>
  <si>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</si>
  <si>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</si>
  <si>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</si>
  <si>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</si>
  <si>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</si>
  <si>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</si>
  <si>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</si>
  <si>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</si>
  <si>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</si>
  <si>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</si>
  <si>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</si>
  <si>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</si>
  <si>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</si>
  <si>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</si>
  <si>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</si>
  <si>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</si>
  <si>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</si>
  <si>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</si>
  <si>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</si>
  <si>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</si>
  <si>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</si>
  <si>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</si>
  <si>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</si>
  <si>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</si>
  <si>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</si>
  <si>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</si>
  <si>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</si>
  <si>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</si>
  <si>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</si>
  <si>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</si>
  <si>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</si>
  <si>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</si>
  <si>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</si>
  <si>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</si>
  <si>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</si>
  <si>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</si>
  <si>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</si>
  <si>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</si>
  <si>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</si>
  <si>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</si>
  <si>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</si>
  <si>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</si>
  <si>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</si>
  <si>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</si>
  <si>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</si>
  <si>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</si>
  <si>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</si>
  <si>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</si>
  <si>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</si>
  <si>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</si>
  <si>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</si>
  <si>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</si>
  <si>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</si>
  <si>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</si>
  <si>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</si>
  <si>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</si>
  <si>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</si>
  <si>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</si>
  <si>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</si>
  <si>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</si>
  <si>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</si>
  <si>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</si>
  <si>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</si>
  <si>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</si>
  <si>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</si>
  <si>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</si>
  <si>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</si>
  <si>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</si>
  <si>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</si>
  <si>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</si>
  <si>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</si>
  <si>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</si>
  <si>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</si>
  <si>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</si>
  <si>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</si>
  <si>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</si>
  <si>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</si>
  <si>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</si>
  <si>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</si>
  <si>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</si>
  <si>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</si>
  <si>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</si>
  <si>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</si>
  <si>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</si>
  <si>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</si>
  <si>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</si>
  <si>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</si>
  <si>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</si>
  <si>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</si>
  <si>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</si>
  <si>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</si>
  <si>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</si>
  <si>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</si>
  <si>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</si>
  <si>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</si>
  <si>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</si>
  <si>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</si>
  <si>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</si>
  <si>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</si>
  <si>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</si>
  <si>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</si>
  <si>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</si>
  <si>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</si>
  <si>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</si>
  <si>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</si>
  <si>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</si>
  <si>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</si>
  <si>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</si>
  <si>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</si>
  <si>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</si>
  <si>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</si>
  <si>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</si>
  <si>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</si>
  <si>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</si>
  <si>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</si>
  <si>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</si>
  <si>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</si>
  <si>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</si>
  <si>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</si>
  <si>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</si>
  <si>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</si>
  <si>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</si>
  <si>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</si>
  <si>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</si>
  <si>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</si>
  <si>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</si>
  <si>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</si>
  <si>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</si>
  <si>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</si>
  <si>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</si>
  <si>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</si>
  <si>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</si>
  <si>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</si>
  <si>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</si>
  <si>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</si>
  <si>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</si>
  <si>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</si>
  <si>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</si>
  <si>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</si>
  <si>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</si>
  <si>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</si>
  <si>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</si>
  <si>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</si>
  <si>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</si>
  <si>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</si>
  <si>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</si>
  <si>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</si>
  <si>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</si>
  <si>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</si>
  <si>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</si>
  <si>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</si>
  <si>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</si>
  <si>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</si>
  <si>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</si>
  <si>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</si>
  <si>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</si>
  <si>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</si>
  <si>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</si>
  <si>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</si>
  <si>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</si>
  <si>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</si>
  <si>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</si>
  <si>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</si>
  <si>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</si>
  <si>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</si>
  <si>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</si>
  <si>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</si>
  <si>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</si>
  <si>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</si>
  <si>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</si>
  <si>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</si>
  <si>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</si>
  <si>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</si>
  <si>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</si>
  <si>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</si>
  <si>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</si>
  <si>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</si>
  <si>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</si>
  <si>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</si>
  <si>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</si>
  <si>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</si>
  <si>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</si>
  <si>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</si>
  <si>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</si>
  <si>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</si>
  <si>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</si>
  <si>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</si>
  <si>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</si>
  <si>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</si>
  <si>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</si>
  <si>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</si>
  <si>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</si>
  <si>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</si>
  <si>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</si>
  <si>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</si>
  <si>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</si>
  <si>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</si>
  <si>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</si>
  <si>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</si>
  <si>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</si>
  <si>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</si>
  <si>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</si>
  <si>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</si>
  <si>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</si>
  <si>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</si>
  <si>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</si>
  <si>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</si>
  <si>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</si>
  <si>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</si>
  <si>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</si>
  <si>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</si>
  <si>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</si>
  <si>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</si>
  <si>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</si>
  <si>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</si>
  <si>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</si>
  <si>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</si>
  <si>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</si>
  <si>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</si>
  <si>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</si>
  <si>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</si>
  <si>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</si>
  <si>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</si>
  <si>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</si>
  <si>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</si>
  <si>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</si>
  <si>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</si>
  <si>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</si>
  <si>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</si>
  <si>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</si>
  <si>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</si>
  <si>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</si>
  <si>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</si>
  <si>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</si>
  <si>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</si>
  <si>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</si>
  <si>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</si>
  <si>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</si>
  <si>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</si>
  <si>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</si>
  <si>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</si>
  <si>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</si>
  <si>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</si>
  <si>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</si>
  <si>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</si>
  <si>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</si>
  <si>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</si>
  <si>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</si>
  <si>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</si>
  <si>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</si>
  <si>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</si>
  <si>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</si>
  <si>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</si>
  <si>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</si>
  <si>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</si>
  <si>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</si>
  <si>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</si>
  <si>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</si>
  <si>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</si>
  <si>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</si>
  <si>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</si>
  <si>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</si>
  <si>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</si>
  <si>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</si>
  <si>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</si>
  <si>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</si>
  <si>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</si>
  <si>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</si>
  <si>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</si>
  <si>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</si>
  <si>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</si>
  <si>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</si>
  <si>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</si>
  <si>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</si>
  <si>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</si>
  <si>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</si>
  <si>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</si>
  <si>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</si>
  <si>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</si>
  <si>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</si>
  <si>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</si>
  <si>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</si>
  <si>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</si>
  <si>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</si>
  <si>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</si>
  <si>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</si>
  <si>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</si>
  <si>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</si>
  <si>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</si>
  <si>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</si>
  <si>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</si>
  <si>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</si>
  <si>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</si>
  <si>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</si>
  <si>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</si>
  <si>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</si>
  <si>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</si>
  <si>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</si>
  <si>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</si>
  <si>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</si>
  <si>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</si>
  <si>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</si>
  <si>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</si>
  <si>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</si>
  <si>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</si>
  <si>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</si>
  <si>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</si>
  <si>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</si>
  <si>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</si>
  <si>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</si>
  <si>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</si>
  <si>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</si>
  <si>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</si>
  <si>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</si>
  <si>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</si>
  <si>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</si>
  <si>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</si>
  <si>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</si>
  <si>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</si>
  <si>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</si>
  <si>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</si>
  <si>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</si>
  <si>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</si>
  <si>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</si>
  <si>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</si>
  <si>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</si>
  <si>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</si>
  <si>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</si>
  <si>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</si>
  <si>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</si>
  <si>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</si>
  <si>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</si>
  <si>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</si>
  <si>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</si>
  <si>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</si>
  <si>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</si>
  <si>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</si>
  <si>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</si>
  <si>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</si>
  <si>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</si>
  <si>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</si>
  <si>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</si>
  <si>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</si>
  <si>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</si>
  <si>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</si>
  <si>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</si>
  <si>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</si>
  <si>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</si>
  <si>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</si>
  <si>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</si>
  <si>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</si>
  <si>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</si>
  <si>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</si>
  <si>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</si>
  <si>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</si>
  <si>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</si>
  <si>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</si>
  <si>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</si>
  <si>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</si>
  <si>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</si>
  <si>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</si>
  <si>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</si>
  <si>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</si>
  <si>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</si>
  <si>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</si>
  <si>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</si>
  <si>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</si>
  <si>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</si>
  <si>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</si>
  <si>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</si>
  <si>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</si>
  <si>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</si>
  <si>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</si>
  <si>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</si>
  <si>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</si>
  <si>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</si>
  <si>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</si>
  <si>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</si>
  <si>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</si>
  <si>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</si>
  <si>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</si>
  <si>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</si>
  <si>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</si>
  <si>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</si>
  <si>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</si>
  <si>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</si>
  <si>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</si>
  <si>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</si>
  <si>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</si>
  <si>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</si>
  <si>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</si>
  <si>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</si>
  <si>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</si>
  <si>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</si>
  <si>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</si>
  <si>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</si>
  <si>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</si>
  <si>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</si>
  <si>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</si>
  <si>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</si>
  <si>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</si>
  <si>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</si>
  <si>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</si>
  <si>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</si>
  <si>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</si>
  <si>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</si>
  <si>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</si>
  <si>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</si>
  <si>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</si>
  <si>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</si>
  <si>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</si>
  <si>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</si>
  <si>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</si>
  <si>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</si>
  <si>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</si>
  <si>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</si>
  <si>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</si>
  <si>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</si>
  <si>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</si>
  <si>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</si>
  <si>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</si>
  <si>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</si>
  <si>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</si>
  <si>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</si>
  <si>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</si>
  <si>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</si>
  <si>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</si>
  <si>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</si>
  <si>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</si>
  <si>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</si>
  <si>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</si>
  <si>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</si>
  <si>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</si>
  <si>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</si>
  <si>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</si>
  <si>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</si>
  <si>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</si>
  <si>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</si>
  <si>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</si>
  <si>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</si>
  <si>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</si>
  <si>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</si>
  <si>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</si>
  <si>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</si>
  <si>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</si>
  <si>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</si>
  <si>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</si>
  <si>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</si>
  <si>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</si>
  <si>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</si>
  <si>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</si>
  <si>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</si>
  <si>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</si>
  <si>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</si>
  <si>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</si>
  <si>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</si>
  <si>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</si>
  <si>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</si>
  <si>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</si>
  <si>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</si>
  <si>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</si>
  <si>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</si>
  <si>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</si>
  <si>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</si>
  <si>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</si>
  <si>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</si>
  <si>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</si>
  <si>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</si>
  <si>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</si>
  <si>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</si>
  <si>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</si>
  <si>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</si>
  <si>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</si>
  <si>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</si>
  <si>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</si>
  <si>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</si>
  <si>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</si>
  <si>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</si>
  <si>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</si>
  <si>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</si>
  <si>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</si>
  <si>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</si>
  <si>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</si>
  <si>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</si>
  <si>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</si>
  <si>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</si>
  <si>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</si>
  <si>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</si>
  <si>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</si>
  <si>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</si>
  <si>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</si>
  <si>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</si>
  <si>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</si>
  <si>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</si>
  <si>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</si>
  <si>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</si>
  <si>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</si>
  <si>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</si>
  <si>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</si>
  <si>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</si>
  <si>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</si>
  <si>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</si>
  <si>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</si>
  <si>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</si>
  <si>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</si>
  <si>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</si>
  <si>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</si>
  <si>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</si>
  <si>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</si>
  <si>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</si>
  <si>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</si>
  <si>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</si>
  <si>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</si>
  <si>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</si>
  <si>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</si>
  <si>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</si>
  <si>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</si>
  <si>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</si>
  <si>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</si>
  <si>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</si>
  <si>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</si>
  <si>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</si>
  <si>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</si>
  <si>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</si>
  <si>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</si>
  <si>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</si>
  <si>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</si>
  <si>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</si>
  <si>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</si>
  <si>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</si>
  <si>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</si>
  <si>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</si>
  <si>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</si>
  <si>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</si>
  <si>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</si>
  <si>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</si>
  <si>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</si>
  <si>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</si>
  <si>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</si>
  <si>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</si>
  <si>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</si>
  <si>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</si>
  <si>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</si>
  <si>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</si>
  <si>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</si>
  <si>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</si>
  <si>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</si>
  <si>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</si>
  <si>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</si>
  <si>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</si>
  <si>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</si>
  <si>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</si>
  <si>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</si>
  <si>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</si>
  <si>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</si>
  <si>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</si>
  <si>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</si>
  <si>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</si>
  <si>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</si>
  <si>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</si>
  <si>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</si>
  <si>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</si>
  <si>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</si>
  <si>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</si>
  <si>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</si>
  <si>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</si>
  <si>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</si>
  <si>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</si>
  <si>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</si>
  <si>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</si>
  <si>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</si>
  <si>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</si>
  <si>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</si>
  <si>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</si>
  <si>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</si>
  <si>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</si>
  <si>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</si>
  <si>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</si>
  <si>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</si>
  <si>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</si>
  <si>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</si>
  <si>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</si>
  <si>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</si>
  <si>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</si>
  <si>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</si>
  <si>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</si>
  <si>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</si>
  <si>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</si>
  <si>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</si>
  <si>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</si>
  <si>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</si>
  <si>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</si>
  <si>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</si>
  <si>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</si>
  <si>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</si>
  <si>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</si>
  <si>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</si>
  <si>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</si>
  <si>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</si>
  <si>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</si>
  <si>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</si>
  <si>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</si>
  <si>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</si>
  <si>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</si>
  <si>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</si>
  <si>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</si>
  <si>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</si>
  <si>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</si>
  <si>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</si>
  <si>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</si>
  <si>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</si>
  <si>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</si>
  <si>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</si>
  <si>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</si>
  <si>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</si>
  <si>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</si>
  <si>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</si>
  <si>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</si>
  <si>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</si>
  <si>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</si>
  <si>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</si>
  <si>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</si>
  <si>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</si>
  <si>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</si>
  <si>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</si>
  <si>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</si>
  <si>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</si>
  <si>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</si>
  <si>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</si>
  <si>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</si>
  <si>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</si>
  <si>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</si>
  <si>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</si>
  <si>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</si>
  <si>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</si>
  <si>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</si>
  <si>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</si>
  <si>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</si>
  <si>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</si>
  <si>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</si>
  <si>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</si>
  <si>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</si>
  <si>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</si>
  <si>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</si>
  <si>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</si>
  <si>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</si>
  <si>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</si>
  <si>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</si>
  <si>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</si>
  <si>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</si>
  <si>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</si>
  <si>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</si>
  <si>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</si>
  <si>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</si>
  <si>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</si>
  <si>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</si>
  <si>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</si>
  <si>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</si>
  <si>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</si>
  <si>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</si>
  <si>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</si>
  <si>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</si>
  <si>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</si>
  <si>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</si>
  <si>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</si>
  <si>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</si>
  <si>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</si>
  <si>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</si>
  <si>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</si>
  <si>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</si>
  <si>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</si>
  <si>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</si>
  <si>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</si>
  <si>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</si>
  <si>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</si>
  <si>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</si>
  <si>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</si>
  <si>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</si>
  <si>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</si>
  <si>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</si>
  <si>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</si>
  <si>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</si>
  <si>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</si>
  <si>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</si>
  <si>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</si>
  <si>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</si>
  <si>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</si>
  <si>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</si>
  <si>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</si>
  <si>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</si>
  <si>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</si>
  <si>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</si>
  <si>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</si>
  <si>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</si>
  <si>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</si>
  <si>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</si>
  <si>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</si>
  <si>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</si>
  <si>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</si>
  <si>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</si>
  <si>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</si>
  <si>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</si>
  <si>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</si>
  <si>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</si>
  <si>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</si>
  <si>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</si>
  <si>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</si>
  <si>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</si>
  <si>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</si>
  <si>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</si>
  <si>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</si>
  <si>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</si>
  <si>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</si>
  <si>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</si>
  <si>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</si>
  <si>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</si>
  <si>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</si>
  <si>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</si>
  <si>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</si>
  <si>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</si>
  <si>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</si>
  <si>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</si>
  <si>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</si>
  <si>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</si>
  <si>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</si>
  <si>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</si>
  <si>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</si>
  <si>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</si>
  <si>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</si>
  <si>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</si>
  <si>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</si>
  <si>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</si>
  <si>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</si>
  <si>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</si>
  <si>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</si>
  <si>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</si>
  <si>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</si>
  <si>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</si>
  <si>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</si>
  <si>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</si>
  <si>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</si>
  <si>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</si>
  <si>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</si>
  <si>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</si>
  <si>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</si>
  <si>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</si>
  <si>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</si>
  <si>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</si>
  <si>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</si>
  <si>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</si>
  <si>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</si>
  <si>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</si>
  <si>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</si>
  <si>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</si>
  <si>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</si>
  <si>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</si>
  <si>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</si>
  <si>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</si>
  <si>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</si>
  <si>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</si>
  <si>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</si>
  <si>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</si>
  <si>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</si>
  <si>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</si>
  <si>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</si>
  <si>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</si>
  <si>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</si>
  <si>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</si>
  <si>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</si>
  <si>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</si>
  <si>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</si>
  <si>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</si>
  <si>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</si>
  <si>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</si>
  <si>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</si>
  <si>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</si>
  <si>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</si>
  <si>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</si>
  <si>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</si>
  <si>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</si>
  <si>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</si>
  <si>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</si>
  <si>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</si>
  <si>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</si>
  <si>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</si>
  <si>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</si>
  <si>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</si>
  <si>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</si>
  <si>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</si>
  <si>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</si>
  <si>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</si>
  <si>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</si>
  <si>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</si>
  <si>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</si>
  <si>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</si>
  <si>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</si>
  <si>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</si>
  <si>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</si>
  <si>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</si>
  <si>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</si>
  <si>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</si>
  <si>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</si>
  <si>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</si>
  <si>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</si>
  <si>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</si>
  <si>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</si>
  <si>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</si>
  <si>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</si>
  <si>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</si>
  <si>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</si>
  <si>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</si>
  <si>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</si>
  <si>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</si>
  <si>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</si>
  <si>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</si>
  <si>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</si>
  <si>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</si>
  <si>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</si>
  <si>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</si>
  <si>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</si>
  <si>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</si>
  <si>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</si>
  <si>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</si>
  <si>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</si>
  <si>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</si>
  <si>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</si>
  <si>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</si>
  <si>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</si>
  <si>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</si>
  <si>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</si>
  <si>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</si>
  <si>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</si>
  <si>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</si>
  <si>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</si>
  <si>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</si>
  <si>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</si>
  <si>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</si>
  <si>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</si>
  <si>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</si>
  <si>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</si>
  <si>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</si>
  <si>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</si>
  <si>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</si>
  <si>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</si>
  <si>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</si>
  <si>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</si>
  <si>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</si>
  <si>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</si>
  <si>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</si>
  <si>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</si>
  <si>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</si>
  <si>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</si>
  <si>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</si>
  <si>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</si>
  <si>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</si>
  <si>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</si>
  <si>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</si>
  <si>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</si>
  <si>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</si>
  <si>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</si>
  <si>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</si>
  <si>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</si>
  <si>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</si>
  <si>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</si>
  <si>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</si>
  <si>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</si>
  <si>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</si>
  <si>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</si>
  <si>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</si>
  <si>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</si>
  <si>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</si>
  <si>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</si>
  <si>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</si>
  <si>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</si>
  <si>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</si>
  <si>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</si>
  <si>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</si>
  <si>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</si>
  <si>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</si>
  <si>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</si>
  <si>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</si>
  <si>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</si>
  <si>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</si>
  <si>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</si>
  <si>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</si>
  <si>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</si>
  <si>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</si>
  <si>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</si>
  <si>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</si>
  <si>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</si>
  <si>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</si>
  <si>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</si>
  <si>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</si>
  <si>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</si>
  <si>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</si>
  <si>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</si>
  <si>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</si>
  <si>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</si>
  <si>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</si>
  <si>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</si>
  <si>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</si>
  <si>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</si>
  <si>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</si>
  <si>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</si>
  <si>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</si>
  <si>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</si>
  <si>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</si>
  <si>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</si>
  <si>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</si>
  <si>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</si>
  <si>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</si>
  <si>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</si>
  <si>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</si>
  <si>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</si>
  <si>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</si>
  <si>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</si>
  <si>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</si>
  <si>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</si>
  <si>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</si>
  <si>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</si>
  <si>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</si>
  <si>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</si>
  <si>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</si>
  <si>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</si>
  <si>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</si>
  <si>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</si>
  <si>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</si>
  <si>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</si>
  <si>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</si>
  <si>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</si>
  <si>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</si>
  <si>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</si>
  <si>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</si>
  <si>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</si>
  <si>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</si>
  <si>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</si>
  <si>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</si>
  <si>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</si>
  <si>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</si>
  <si>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</si>
  <si>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</si>
  <si>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</si>
  <si>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</si>
  <si>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</si>
  <si>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</si>
  <si>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</si>
  <si>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</si>
  <si>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</si>
  <si>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</si>
  <si>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</si>
  <si>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</si>
  <si>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</si>
  <si>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</si>
  <si>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</si>
  <si>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</si>
  <si>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</si>
  <si>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</si>
  <si>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</si>
  <si>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</si>
  <si>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</si>
  <si>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</si>
  <si>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</si>
  <si>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</si>
  <si>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</si>
  <si>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</si>
  <si>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</si>
  <si>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</si>
  <si>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</si>
  <si>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</si>
  <si>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</si>
  <si>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</si>
  <si>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</si>
  <si>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</si>
  <si>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</si>
  <si>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</si>
  <si>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</si>
  <si>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</si>
  <si>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</si>
  <si>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</si>
  <si>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</si>
  <si>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</si>
  <si>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</si>
  <si>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</si>
  <si>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</si>
  <si>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</si>
  <si>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</si>
  <si>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</si>
  <si>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</si>
  <si>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</si>
  <si>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</si>
  <si>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</si>
  <si>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</si>
  <si>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</si>
  <si>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</si>
  <si>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</si>
  <si>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</si>
  <si>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</si>
  <si>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</si>
  <si>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</si>
  <si>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</si>
  <si>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</si>
  <si>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</si>
  <si>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</si>
  <si>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</si>
  <si>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</si>
  <si>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</si>
  <si>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</si>
  <si>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</si>
  <si>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</si>
  <si>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</si>
  <si>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</si>
  <si>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</si>
  <si>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</si>
  <si>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</si>
  <si>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</si>
  <si>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</si>
  <si>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</si>
  <si>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</si>
  <si>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</si>
  <si>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</si>
  <si>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</si>
  <si>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</si>
  <si>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</si>
  <si>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</si>
  <si>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</si>
  <si>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</si>
  <si>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</si>
  <si>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</si>
  <si>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</si>
  <si>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</si>
  <si>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</si>
  <si>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</si>
  <si>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</si>
  <si>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</si>
  <si>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</si>
  <si>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</si>
  <si>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</si>
  <si>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</si>
  <si>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</si>
  <si>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</si>
  <si>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</si>
  <si>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</si>
  <si>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</si>
  <si>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</si>
  <si>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</si>
  <si>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</si>
  <si>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</si>
  <si>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</si>
  <si>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</si>
  <si>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</si>
  <si>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</si>
  <si>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</si>
  <si>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</si>
  <si>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</si>
  <si>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</si>
  <si>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</si>
  <si>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</si>
  <si>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</si>
  <si>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</si>
  <si>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</si>
  <si>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</si>
  <si>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</si>
  <si>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</si>
  <si>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</si>
  <si>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</si>
  <si>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</si>
  <si>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</si>
  <si>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</si>
  <si>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</si>
  <si>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</si>
  <si>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</si>
  <si>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</si>
  <si>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</si>
  <si>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</si>
  <si>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</si>
  <si>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</si>
  <si>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</si>
  <si>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</si>
  <si>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</si>
  <si>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</si>
  <si>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</si>
  <si>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</si>
  <si>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</si>
  <si>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</si>
  <si>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</si>
  <si>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</si>
  <si>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</si>
  <si>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</si>
  <si>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</si>
  <si>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</si>
  <si>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</si>
  <si>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</si>
  <si>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</si>
  <si>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</si>
  <si>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</si>
  <si>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</si>
  <si>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</si>
  <si>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</si>
  <si>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</si>
  <si>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</si>
  <si>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</si>
  <si>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</si>
  <si>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</si>
  <si>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</si>
  <si>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</si>
  <si>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</si>
  <si>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</si>
  <si>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</si>
  <si>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</si>
  <si>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</si>
  <si>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</si>
  <si>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</si>
  <si>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</si>
  <si>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</si>
  <si>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</si>
  <si>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</si>
  <si>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</si>
  <si>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</si>
  <si>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</si>
  <si>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</si>
  <si>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</si>
  <si>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</si>
  <si>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</si>
  <si>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</si>
  <si>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</si>
  <si>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</si>
  <si>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</si>
  <si>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</si>
  <si>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</si>
  <si>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</si>
  <si>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</si>
  <si>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</si>
  <si>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</si>
  <si>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</si>
  <si>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</si>
  <si>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</si>
  <si>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</si>
  <si>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</si>
  <si>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</si>
  <si>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</si>
  <si>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</si>
  <si>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</si>
  <si>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</si>
  <si>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</si>
  <si>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</si>
  <si>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</si>
  <si>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</si>
  <si>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</si>
  <si>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</si>
  <si>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</si>
  <si>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</si>
  <si>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</si>
  <si>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</si>
  <si>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</si>
  <si>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</si>
  <si>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</si>
  <si>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</si>
  <si>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</si>
  <si>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</si>
  <si>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</si>
  <si>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</si>
  <si>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</si>
  <si>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</si>
  <si>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</si>
  <si>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</si>
  <si>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</si>
  <si>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</si>
  <si>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</si>
  <si>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</si>
  <si>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</si>
  <si>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</si>
  <si>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</si>
  <si>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</si>
  <si>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</si>
  <si>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</si>
  <si>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</si>
  <si>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</si>
  <si>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</si>
  <si>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</si>
  <si>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</si>
  <si>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</si>
  <si>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</si>
  <si>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</si>
  <si>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</si>
  <si>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</si>
  <si>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</si>
  <si>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</si>
  <si>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</si>
  <si>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</si>
  <si>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</si>
  <si>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</si>
  <si>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</si>
  <si>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</si>
  <si>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</si>
  <si>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</si>
  <si>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</si>
  <si>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</si>
  <si>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</si>
  <si>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</si>
  <si>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</si>
  <si>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</si>
  <si>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</si>
  <si>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</si>
  <si>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</si>
  <si>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</si>
  <si>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</si>
  <si>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</si>
  <si>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</si>
  <si>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</si>
  <si>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</si>
  <si>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</si>
  <si>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</si>
  <si>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</si>
  <si>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</si>
  <si>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</si>
  <si>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</si>
  <si>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</si>
  <si>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</si>
  <si>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</si>
  <si>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</si>
  <si>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</si>
  <si>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</si>
  <si>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</si>
  <si>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</si>
  <si>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</si>
  <si>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</si>
  <si>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</si>
  <si>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</si>
  <si>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</si>
  <si>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</si>
  <si>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</si>
  <si>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</si>
  <si>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</si>
  <si>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</si>
  <si>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</si>
  <si>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</si>
  <si>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</si>
  <si>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</si>
  <si>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</si>
  <si>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</si>
  <si>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</si>
  <si>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</si>
  <si>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</si>
  <si>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</si>
  <si>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</si>
  <si>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</si>
  <si>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</si>
  <si>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</si>
  <si>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</si>
  <si>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</si>
  <si>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</si>
  <si>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</si>
  <si>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</si>
  <si>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</si>
  <si>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</si>
  <si>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</si>
  <si>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</si>
  <si>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</si>
  <si>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</si>
  <si>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</si>
  <si>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</si>
  <si>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</si>
  <si>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</si>
  <si>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</si>
  <si>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</si>
  <si>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</si>
  <si>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</si>
  <si>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</si>
  <si>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</si>
  <si>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</si>
  <si>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</si>
  <si>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</si>
  <si>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</si>
  <si>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</si>
  <si>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</si>
  <si>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</si>
  <si>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</si>
  <si>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</si>
  <si>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</si>
  <si>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</si>
  <si>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</si>
  <si>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</si>
  <si>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</si>
  <si>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</si>
  <si>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</si>
  <si>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</si>
  <si>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</si>
  <si>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</si>
  <si>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</si>
  <si>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</si>
  <si>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</si>
  <si>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</si>
  <si>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</si>
  <si>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</si>
  <si>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</si>
  <si>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</si>
  <si>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</si>
  <si>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</si>
  <si>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</si>
  <si>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</si>
  <si>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</si>
  <si>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</si>
  <si>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</si>
  <si>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</si>
  <si>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</si>
  <si>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</si>
  <si>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</si>
  <si>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</si>
  <si>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</si>
  <si>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</si>
  <si>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</si>
  <si>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</si>
  <si>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</si>
  <si>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</si>
  <si>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</si>
  <si>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</si>
  <si>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</si>
  <si>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</si>
  <si>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</si>
  <si>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</si>
  <si>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</si>
  <si>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</si>
  <si>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</si>
  <si>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</si>
  <si>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</si>
  <si>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</si>
  <si>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</si>
  <si>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</si>
  <si>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</si>
  <si>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</si>
  <si>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</si>
  <si>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</si>
  <si>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</si>
  <si>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</si>
  <si>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</si>
  <si>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</si>
  <si>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</si>
  <si>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</si>
  <si>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</si>
  <si>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</si>
  <si>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</si>
  <si>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</si>
  <si>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</si>
  <si>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</si>
  <si>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</si>
  <si>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</si>
  <si>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</si>
  <si>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</si>
  <si>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</si>
  <si>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</si>
  <si>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</si>
  <si>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</si>
  <si>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</si>
  <si>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</si>
  <si>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</si>
  <si>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</si>
  <si>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</si>
  <si>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</si>
  <si>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</si>
  <si>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</si>
  <si>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</si>
  <si>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</si>
  <si>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</si>
  <si>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</si>
  <si>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</si>
  <si>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</si>
  <si>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</si>
  <si>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</si>
  <si>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</si>
  <si>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</si>
  <si>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</si>
  <si>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</si>
  <si>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</si>
  <si>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</si>
  <si>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</si>
  <si>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</si>
  <si>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</si>
  <si>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</si>
  <si>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</si>
  <si>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</si>
  <si>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</si>
  <si>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</si>
  <si>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</si>
  <si>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</si>
  <si>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</si>
  <si>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</si>
  <si>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</si>
  <si>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</si>
  <si>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</si>
  <si>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</si>
  <si>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</si>
  <si>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</si>
  <si>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</si>
  <si>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</si>
  <si>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</si>
  <si>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</si>
  <si>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</si>
  <si>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</si>
  <si>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</si>
  <si>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</si>
  <si>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</si>
  <si>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</si>
  <si>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</si>
  <si>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</si>
  <si>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</si>
  <si>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</si>
  <si>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</si>
  <si>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</si>
  <si>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</si>
  <si>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</si>
  <si>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</si>
  <si>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</si>
  <si>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</si>
  <si>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</si>
  <si>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</si>
  <si>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</si>
  <si>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</si>
  <si>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</si>
  <si>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</si>
  <si>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</si>
  <si>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</si>
  <si>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</si>
  <si>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</si>
  <si>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</si>
  <si>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</si>
  <si>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</si>
  <si>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</si>
  <si>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</si>
  <si>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</si>
  <si>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</si>
  <si>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</si>
  <si>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</si>
  <si>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</si>
  <si>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</si>
  <si>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</si>
  <si>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</si>
  <si>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</si>
  <si>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</si>
  <si>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</si>
  <si>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</si>
  <si>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</si>
  <si>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</si>
  <si>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</si>
  <si>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</si>
  <si>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</si>
  <si>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</si>
  <si>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</si>
  <si>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</si>
  <si>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</si>
  <si>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</si>
  <si>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</si>
  <si>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</si>
  <si>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</si>
  <si>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</si>
  <si>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</si>
  <si>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</si>
  <si>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</si>
  <si>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</si>
  <si>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</si>
  <si>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</si>
  <si>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</si>
  <si>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</si>
  <si>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</si>
  <si>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</si>
  <si>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</si>
  <si>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</si>
  <si>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</si>
  <si>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</si>
  <si>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</si>
  <si>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</si>
  <si>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</si>
  <si>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</si>
  <si>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</si>
  <si>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</si>
  <si>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</si>
  <si>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</si>
  <si>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</si>
  <si>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</si>
  <si>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</si>
  <si>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</si>
  <si>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</si>
  <si>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</si>
  <si>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</si>
  <si>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</si>
  <si>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</si>
  <si>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</si>
  <si>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</si>
  <si>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</si>
  <si>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</si>
  <si>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</si>
  <si>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</si>
  <si>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</si>
  <si>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</si>
  <si>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</si>
  <si>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</si>
  <si>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</si>
  <si>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</si>
  <si>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</si>
  <si>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</si>
  <si>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</si>
  <si>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</si>
  <si>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</si>
  <si>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</si>
  <si>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</si>
  <si>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</si>
  <si>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</si>
  <si>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</si>
  <si>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</si>
  <si>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</si>
  <si>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</si>
  <si>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</si>
  <si>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</si>
  <si>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</si>
  <si>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</si>
  <si>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</si>
  <si>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</si>
  <si>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</si>
  <si>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</si>
  <si>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</si>
  <si>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</si>
  <si>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</si>
  <si>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</si>
  <si>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</si>
  <si>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</si>
  <si>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</si>
  <si>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</si>
  <si>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</si>
  <si>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</si>
  <si>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</si>
  <si>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</si>
  <si>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</si>
  <si>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</si>
  <si>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</si>
  <si>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</si>
  <si>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</si>
  <si>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</si>
  <si>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</si>
  <si>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</si>
  <si>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</si>
  <si>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</si>
  <si>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</si>
  <si>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</si>
  <si>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</si>
  <si>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</si>
  <si>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</si>
  <si>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</si>
  <si>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</si>
  <si>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</si>
  <si>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</si>
  <si>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</si>
  <si>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</si>
  <si>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</si>
  <si>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</si>
  <si>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</si>
  <si>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</si>
  <si>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</si>
  <si>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</si>
  <si>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</si>
  <si>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</si>
  <si>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</si>
  <si>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</si>
  <si>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</si>
  <si>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</si>
  <si>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</si>
  <si>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</si>
  <si>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</si>
  <si>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</si>
  <si>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</si>
  <si>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</si>
  <si>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</si>
  <si>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</si>
  <si>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</si>
  <si>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</si>
  <si>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</si>
  <si>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</si>
  <si>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</si>
  <si>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</si>
  <si>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</si>
  <si>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</si>
  <si>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</si>
  <si>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</si>
  <si>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</si>
  <si>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</si>
  <si>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</si>
  <si>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</si>
  <si>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</si>
  <si>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</si>
  <si>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</si>
  <si>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</si>
  <si>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</si>
  <si>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</si>
  <si>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</si>
  <si>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</si>
  <si>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</si>
  <si>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</si>
  <si>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</si>
  <si>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</si>
  <si>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</si>
  <si>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</si>
  <si>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</si>
  <si>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</si>
  <si>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</si>
  <si>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</si>
  <si>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</si>
  <si>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</si>
  <si>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</si>
  <si>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</si>
  <si>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</si>
  <si>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</si>
  <si>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</si>
  <si>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</si>
  <si>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</si>
  <si>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</si>
  <si>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</si>
  <si>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</si>
  <si>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</si>
  <si>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</si>
  <si>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</si>
  <si>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</si>
  <si>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</si>
  <si>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</si>
  <si>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</si>
  <si>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</si>
  <si>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</si>
  <si>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</si>
  <si>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</si>
  <si>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</si>
  <si>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</si>
  <si>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</si>
  <si>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</si>
  <si>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</si>
  <si>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</si>
  <si>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</si>
  <si>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</si>
  <si>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</si>
  <si>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</si>
  <si>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</si>
  <si>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</si>
  <si>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</si>
  <si>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</si>
  <si>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</si>
  <si>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</si>
  <si>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</si>
  <si>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</si>
  <si>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</si>
  <si>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</si>
  <si>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</si>
  <si>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</si>
  <si>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</si>
  <si>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</si>
  <si>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</si>
  <si>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</si>
  <si>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</si>
  <si>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</si>
  <si>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</si>
  <si>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</si>
  <si>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</si>
  <si>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</si>
  <si>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</si>
  <si>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</si>
  <si>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</si>
  <si>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</si>
  <si>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</si>
  <si>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</si>
  <si>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</si>
  <si>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</si>
  <si>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</si>
  <si>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</si>
  <si>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</si>
  <si>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</si>
  <si>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</si>
  <si>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</si>
  <si>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</si>
  <si>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</si>
  <si>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</si>
  <si>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</si>
  <si>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</si>
  <si>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</si>
  <si>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</si>
  <si>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</si>
  <si>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</si>
  <si>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</si>
  <si>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</si>
  <si>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</si>
  <si>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</si>
  <si>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</si>
  <si>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</si>
  <si>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</si>
  <si>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</si>
  <si>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</si>
  <si>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</si>
  <si>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</si>
  <si>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</si>
  <si>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</si>
  <si>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</si>
  <si>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</si>
  <si>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</si>
  <si>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</si>
  <si>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</si>
  <si>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</si>
  <si>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</si>
  <si>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</si>
  <si>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</si>
  <si>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</si>
  <si>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</si>
  <si>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</si>
  <si>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</si>
  <si>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</si>
  <si>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</si>
  <si>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</si>
  <si>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</si>
  <si>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</si>
  <si>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</si>
  <si>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</si>
  <si>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</si>
  <si>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</si>
  <si>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</si>
  <si>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</si>
  <si>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</si>
  <si>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</si>
  <si>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</si>
  <si>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</si>
  <si>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</si>
  <si>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</si>
  <si>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</si>
  <si>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</si>
  <si>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</si>
  <si>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</si>
  <si>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</si>
  <si>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</si>
  <si>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</si>
  <si>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</si>
  <si>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</si>
  <si>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</si>
  <si>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</si>
  <si>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</si>
  <si>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</si>
  <si>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</si>
  <si>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</si>
  <si>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</si>
  <si>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</si>
  <si>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</si>
  <si>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</si>
  <si>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</si>
  <si>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</si>
  <si>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</si>
  <si>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</si>
  <si>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</si>
  <si>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</si>
  <si>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</si>
  <si>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</si>
  <si>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</si>
  <si>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</si>
  <si>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</si>
  <si>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</si>
  <si>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</si>
  <si>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</si>
  <si>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</si>
  <si>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</si>
  <si>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</si>
  <si>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</si>
  <si>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</si>
  <si>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</si>
  <si>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</si>
  <si>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</si>
  <si>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</si>
  <si>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</si>
  <si>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</si>
  <si>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</si>
  <si>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</si>
  <si>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</si>
  <si>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</si>
  <si>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</si>
  <si>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</si>
  <si>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</si>
  <si>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</si>
  <si>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</si>
  <si>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</si>
  <si>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</si>
  <si>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</si>
  <si>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</si>
  <si>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</si>
  <si>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</si>
  <si>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</si>
  <si>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</si>
  <si>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</si>
  <si>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</si>
  <si>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</si>
  <si>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</si>
  <si>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</si>
  <si>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</si>
  <si>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</si>
  <si>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</si>
  <si>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</si>
  <si>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</si>
  <si>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</si>
  <si>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</si>
  <si>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</si>
  <si>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</si>
  <si>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</si>
  <si>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</si>
  <si>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</si>
  <si>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</si>
  <si>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</si>
  <si>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</si>
  <si>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</si>
  <si>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</si>
  <si>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</si>
  <si>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</si>
  <si>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</si>
  <si>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</si>
  <si>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</si>
  <si>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</si>
  <si>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</si>
  <si>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</si>
  <si>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</si>
  <si>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</si>
  <si>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</si>
  <si>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</si>
  <si>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</si>
  <si>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</si>
  <si>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</si>
  <si>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</si>
  <si>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</si>
  <si>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</si>
  <si>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</si>
  <si>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</si>
  <si>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</si>
  <si>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</si>
  <si>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</si>
  <si>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</si>
  <si>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</si>
  <si>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</si>
  <si>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</si>
  <si>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</si>
  <si>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</si>
  <si>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</si>
  <si>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</si>
  <si>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</si>
  <si>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</si>
  <si>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</si>
  <si>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</si>
  <si>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</si>
  <si>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</si>
  <si>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</si>
  <si>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</si>
  <si>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</si>
  <si>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</si>
  <si>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</si>
  <si>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</si>
  <si>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</si>
  <si>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</si>
  <si>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</si>
  <si>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</si>
  <si>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</si>
  <si>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</si>
  <si>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</si>
  <si>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</si>
  <si>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</si>
  <si>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</si>
  <si>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</si>
  <si>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</si>
  <si>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</si>
  <si>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</si>
  <si>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</si>
  <si>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</si>
  <si>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</si>
  <si>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</si>
  <si>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</si>
  <si>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</si>
  <si>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</si>
  <si>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</si>
  <si>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</si>
  <si>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</si>
  <si>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</si>
  <si>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</si>
  <si>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</si>
  <si>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</si>
  <si>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</si>
  <si>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</si>
  <si>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</si>
  <si>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</si>
  <si>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</si>
  <si>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</si>
  <si>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</si>
  <si>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</si>
  <si>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</si>
  <si>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</si>
  <si>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</si>
  <si>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</si>
  <si>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</si>
  <si>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</si>
  <si>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</si>
  <si>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</si>
  <si>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</si>
  <si>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</si>
  <si>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</si>
  <si>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</si>
  <si>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</si>
  <si>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</si>
  <si>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</si>
  <si>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</si>
  <si>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</si>
  <si>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</si>
  <si>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</si>
  <si>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</si>
  <si>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</si>
  <si>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</si>
  <si>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</si>
  <si>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</si>
  <si>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</si>
  <si>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</si>
  <si>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</si>
  <si>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</si>
  <si>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</si>
  <si>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</si>
  <si>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</si>
  <si>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</si>
  <si>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</si>
  <si>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</si>
  <si>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</si>
  <si>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</si>
  <si>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</si>
  <si>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</si>
  <si>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</si>
  <si>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</si>
  <si>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</si>
  <si>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</si>
  <si>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</si>
  <si>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</si>
  <si>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</si>
  <si>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</si>
  <si>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</si>
  <si>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</si>
  <si>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</si>
  <si>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</si>
  <si>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</si>
  <si>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</si>
  <si>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</si>
  <si>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</si>
  <si>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</si>
  <si>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</si>
  <si>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</si>
  <si>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</si>
  <si>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</si>
  <si>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</si>
  <si>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</si>
  <si>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</si>
  <si>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</si>
  <si>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</si>
  <si>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</si>
  <si>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</si>
  <si>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</si>
  <si>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</si>
  <si>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</si>
  <si>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</si>
  <si>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</si>
  <si>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</si>
  <si>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</si>
  <si>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</si>
  <si>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</si>
  <si>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</si>
  <si>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</si>
  <si>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</si>
  <si>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</si>
  <si>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</si>
  <si>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</si>
  <si>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</si>
  <si>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</si>
  <si>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</si>
  <si>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</si>
  <si>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</si>
  <si>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</si>
  <si>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</si>
  <si>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</si>
  <si>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</si>
  <si>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</si>
  <si>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</si>
  <si>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</si>
  <si>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</si>
  <si>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</si>
  <si>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</si>
  <si>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</si>
  <si>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</si>
  <si>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</si>
  <si>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</si>
  <si>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</si>
  <si>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</si>
  <si>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</si>
  <si>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</si>
  <si>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</si>
  <si>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</si>
  <si>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</si>
  <si>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</si>
  <si>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</si>
  <si>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</si>
  <si>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</si>
  <si>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</si>
  <si>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</si>
  <si>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</si>
  <si>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</si>
  <si>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</si>
  <si>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</si>
  <si>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</si>
  <si>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</si>
  <si>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</si>
  <si>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</si>
  <si>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</si>
  <si>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</si>
  <si>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</si>
  <si>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</si>
  <si>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</si>
  <si>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</si>
  <si>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</si>
  <si>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</si>
  <si>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</si>
  <si>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</si>
  <si>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</si>
  <si>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</si>
  <si>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</si>
  <si>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</si>
  <si>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</si>
  <si>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</si>
  <si>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</si>
  <si>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</si>
  <si>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</si>
  <si>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</si>
  <si>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</si>
  <si>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</si>
  <si>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</si>
  <si>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</si>
  <si>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</si>
  <si>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</si>
  <si>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</si>
  <si>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</si>
  <si>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</si>
  <si>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</si>
  <si>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</si>
  <si>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</si>
  <si>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</si>
  <si>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</si>
  <si>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</si>
  <si>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</si>
  <si>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</si>
  <si>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</si>
  <si>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</si>
  <si>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</si>
  <si>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</si>
  <si>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</si>
  <si>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</si>
  <si>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</si>
  <si>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</si>
  <si>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</si>
  <si>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</si>
  <si>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</si>
  <si>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</si>
  <si>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</si>
  <si>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</si>
  <si>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</si>
  <si>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</si>
  <si>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</si>
  <si>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</si>
  <si>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</si>
  <si>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</si>
  <si>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</si>
  <si>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</si>
  <si>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</si>
  <si>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</si>
  <si>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</si>
  <si>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</si>
  <si>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</si>
  <si>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</si>
  <si>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</si>
  <si>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</si>
  <si>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</si>
  <si>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</si>
  <si>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</si>
  <si>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</si>
  <si>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</si>
  <si>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</si>
  <si>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</si>
  <si>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</si>
  <si>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</si>
  <si>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</si>
  <si>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</si>
  <si>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</si>
  <si>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</si>
  <si>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</si>
  <si>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</si>
  <si>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</si>
  <si>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</si>
  <si>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</si>
  <si>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</si>
  <si>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</si>
  <si>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</si>
  <si>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</si>
  <si>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</si>
  <si>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</si>
  <si>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</si>
  <si>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</si>
  <si>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</si>
  <si>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</si>
  <si>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</si>
  <si>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</si>
  <si>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</si>
  <si>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</si>
  <si>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</si>
  <si>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</si>
  <si>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</si>
  <si>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</si>
  <si>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</si>
  <si>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</si>
  <si>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</si>
  <si>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</si>
  <si>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</si>
  <si>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</si>
  <si>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</si>
  <si>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</si>
  <si>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</si>
  <si>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</si>
  <si>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</si>
  <si>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</si>
  <si>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</si>
  <si>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</si>
  <si>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</si>
  <si>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</si>
  <si>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</si>
  <si>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</si>
  <si>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</si>
  <si>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</si>
  <si>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</si>
  <si>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</si>
  <si>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</si>
  <si>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</si>
  <si>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</si>
  <si>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</si>
  <si>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</si>
  <si>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</si>
  <si>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</si>
  <si>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</si>
  <si>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</si>
  <si>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</si>
  <si>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</si>
  <si>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</si>
  <si>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</si>
  <si>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</si>
  <si>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</si>
  <si>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</si>
  <si>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</si>
  <si>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</si>
  <si>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</si>
  <si>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</si>
  <si>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</si>
  <si>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</si>
  <si>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</si>
  <si>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</si>
  <si>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</si>
  <si>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</si>
  <si>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</si>
  <si>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</si>
  <si>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</si>
  <si>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</si>
  <si>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</si>
  <si>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</si>
  <si>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</si>
  <si>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</si>
  <si>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</si>
  <si>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</si>
  <si>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</si>
  <si>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</si>
  <si>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</si>
  <si>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</si>
  <si>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</si>
  <si>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</si>
  <si>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</si>
  <si>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</si>
  <si>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</si>
  <si>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</si>
  <si>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</si>
  <si>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</si>
  <si>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</si>
  <si>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</si>
  <si>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</si>
  <si>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</si>
  <si>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</si>
  <si>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</si>
  <si>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</si>
  <si>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</si>
  <si>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</si>
  <si>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</si>
  <si>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</si>
  <si>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</si>
  <si>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</si>
  <si>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</si>
  <si>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</si>
  <si>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</si>
  <si>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</si>
  <si>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</si>
  <si>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</si>
  <si>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</si>
  <si>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</si>
  <si>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</si>
  <si>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</si>
  <si>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</si>
  <si>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</si>
  <si>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</si>
  <si>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</si>
  <si>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</si>
  <si>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</si>
  <si>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</si>
  <si>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</si>
  <si>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</si>
  <si>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</si>
  <si>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</si>
  <si>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</si>
  <si>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</si>
  <si>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</si>
  <si>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</si>
  <si>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</si>
  <si>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</si>
  <si>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</si>
  <si>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</si>
  <si>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</si>
  <si>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</si>
  <si>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</si>
  <si>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</si>
  <si>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</si>
  <si>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</si>
  <si>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</si>
  <si>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</si>
  <si>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</si>
  <si>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</si>
  <si>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</si>
  <si>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</si>
  <si>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</si>
  <si>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</si>
  <si>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</si>
  <si>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</si>
  <si>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</si>
  <si>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</si>
  <si>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</si>
  <si>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</si>
  <si>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</si>
  <si>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</si>
  <si>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</si>
  <si>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</si>
  <si>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</si>
  <si>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</si>
  <si>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</si>
  <si>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</si>
  <si>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</si>
  <si>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</si>
  <si>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</si>
  <si>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</si>
  <si>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</si>
  <si>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</si>
  <si>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</si>
  <si>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</si>
  <si>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</si>
  <si>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</si>
  <si>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</si>
  <si>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</si>
  <si>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</si>
  <si>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</si>
  <si>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</si>
  <si>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</si>
  <si>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</si>
  <si>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</si>
  <si>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</si>
  <si>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</si>
  <si>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</si>
  <si>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</si>
  <si>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</si>
  <si>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</si>
  <si>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</si>
  <si>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</si>
  <si>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</si>
  <si>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</si>
  <si>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</si>
  <si>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</si>
  <si>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</si>
  <si>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</si>
  <si>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</si>
  <si>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</si>
  <si>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</si>
  <si>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</si>
  <si>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</si>
  <si>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</si>
  <si>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</si>
  <si>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</si>
  <si>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</si>
  <si>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</si>
  <si>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</si>
  <si>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</si>
  <si>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</si>
  <si>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</si>
  <si>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</si>
  <si>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</si>
  <si>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</si>
  <si>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</si>
  <si>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</si>
  <si>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</si>
  <si>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</si>
  <si>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</si>
  <si>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</si>
  <si>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</si>
  <si>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</si>
  <si>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</si>
  <si>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</si>
  <si>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</si>
  <si>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</si>
  <si>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</si>
  <si>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</si>
  <si>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</si>
  <si>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</si>
  <si>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</si>
  <si>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</si>
  <si>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</si>
  <si>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</si>
  <si>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</si>
  <si>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</si>
  <si>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</si>
  <si>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</si>
  <si>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</si>
  <si>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</si>
  <si>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</si>
  <si>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</si>
  <si>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</si>
  <si>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</si>
  <si>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</si>
  <si>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</si>
  <si>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</si>
  <si>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</si>
  <si>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</si>
  <si>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</si>
  <si>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</si>
  <si>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</si>
  <si>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</si>
  <si>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</si>
  <si>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</si>
  <si>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</si>
  <si>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</si>
  <si>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</si>
  <si>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</si>
  <si>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</si>
  <si>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</si>
  <si>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</si>
  <si>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</si>
  <si>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</si>
  <si>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</si>
  <si>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</si>
  <si>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</si>
  <si>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</si>
  <si>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</si>
  <si>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</si>
  <si>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</si>
  <si>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</si>
  <si>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</si>
  <si>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</si>
  <si>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</si>
  <si>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</si>
  <si>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</si>
  <si>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</si>
  <si>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</si>
  <si>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</si>
  <si>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</si>
  <si>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</si>
  <si>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</si>
  <si>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</si>
  <si>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</si>
  <si>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</si>
  <si>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</si>
  <si>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</si>
  <si>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</si>
  <si>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</si>
  <si>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</si>
  <si>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</si>
  <si>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</si>
  <si>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</si>
  <si>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</si>
  <si>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</si>
  <si>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</si>
  <si>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</si>
  <si>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</si>
  <si>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</si>
  <si>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</si>
  <si>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</si>
  <si>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</si>
  <si>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</si>
  <si>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</si>
  <si>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</si>
  <si>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</si>
  <si>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</si>
  <si>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</si>
  <si>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</si>
  <si>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</si>
  <si>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</si>
  <si>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</si>
  <si>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</si>
  <si>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</si>
  <si>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</si>
  <si>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</si>
  <si>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</si>
  <si>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</si>
  <si>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</si>
  <si>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</si>
  <si>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</si>
  <si>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</si>
  <si>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</si>
  <si>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</si>
  <si>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</si>
  <si>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</si>
  <si>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</si>
  <si>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</si>
  <si>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</si>
  <si>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</si>
  <si>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</si>
  <si>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</si>
  <si>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</si>
  <si>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</si>
  <si>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</si>
  <si>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</si>
  <si>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</si>
  <si>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</si>
  <si>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</si>
  <si>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</si>
  <si>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</si>
  <si>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</si>
  <si>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</si>
  <si>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</si>
  <si>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</si>
  <si>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</si>
  <si>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</si>
  <si>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</si>
  <si>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</si>
  <si>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</si>
  <si>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</si>
  <si>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</si>
  <si>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</si>
  <si>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</si>
  <si>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</si>
  <si>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</si>
  <si>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</si>
  <si>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</si>
  <si>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</si>
  <si>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</si>
  <si>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</si>
  <si>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</si>
  <si>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</si>
  <si>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</si>
  <si>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</si>
  <si>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</si>
  <si>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</si>
  <si>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</si>
  <si>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</si>
  <si>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</si>
  <si>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</si>
  <si>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</si>
  <si>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</si>
  <si>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</si>
  <si>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</si>
  <si>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</si>
  <si>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</si>
  <si>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</si>
  <si>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</si>
  <si>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</si>
  <si>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</si>
  <si>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</si>
  <si>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</si>
  <si>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</si>
  <si>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</si>
  <si>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</si>
  <si>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</si>
  <si>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</si>
  <si>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</si>
  <si>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</si>
  <si>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</si>
  <si>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</si>
  <si>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</si>
  <si>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</si>
  <si>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</si>
  <si>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</si>
  <si>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</si>
  <si>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</si>
  <si>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</si>
  <si>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</si>
  <si>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</si>
  <si>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</si>
  <si>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</si>
  <si>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</si>
  <si>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</si>
  <si>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</si>
  <si>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</si>
  <si>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</si>
  <si>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</si>
  <si>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</si>
  <si>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</si>
  <si>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</si>
  <si>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</si>
  <si>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</si>
  <si>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</si>
  <si>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</si>
  <si>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</si>
  <si>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</si>
  <si>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</si>
  <si>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</si>
  <si>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</si>
  <si>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</si>
  <si>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</si>
  <si>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</si>
  <si>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</si>
  <si>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</si>
  <si>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</si>
  <si>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</si>
  <si>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</si>
  <si>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</si>
  <si>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</si>
  <si>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</si>
  <si>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</si>
  <si>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</si>
  <si>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</si>
  <si>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</si>
  <si>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</si>
  <si>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</si>
  <si>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</si>
  <si>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</si>
  <si>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</si>
  <si>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</si>
  <si>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</si>
  <si>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</si>
  <si>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</si>
  <si>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</si>
  <si>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</si>
  <si>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</si>
  <si>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</si>
  <si>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</si>
  <si>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</si>
  <si>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</si>
  <si>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</si>
  <si>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</si>
  <si>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</si>
  <si>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</si>
  <si>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</si>
  <si>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</si>
  <si>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</si>
  <si>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</si>
  <si>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</si>
  <si>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</si>
  <si>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</si>
  <si>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</si>
  <si>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</si>
  <si>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</si>
  <si>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</si>
  <si>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</si>
  <si>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</si>
  <si>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</si>
  <si>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</si>
  <si>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</si>
  <si>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</si>
  <si>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</si>
  <si>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</si>
  <si>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</si>
  <si>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</si>
  <si>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</si>
  <si>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</si>
  <si>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</si>
  <si>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</si>
  <si>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</si>
  <si>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</si>
  <si>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</si>
  <si>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</si>
  <si>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</si>
  <si>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</si>
  <si>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</si>
  <si>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</si>
  <si>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</si>
  <si>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</si>
  <si>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</si>
  <si>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</si>
  <si>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</si>
  <si>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</si>
  <si>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</si>
  <si>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</si>
  <si>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</si>
  <si>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</si>
  <si>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</si>
  <si>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</si>
  <si>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</si>
  <si>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</si>
  <si>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</si>
  <si>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</si>
  <si>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</si>
  <si>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</si>
  <si>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</si>
  <si>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</si>
  <si>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</si>
  <si>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</si>
  <si>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</si>
  <si>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</si>
  <si>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</si>
  <si>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</si>
  <si>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</si>
  <si>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</si>
  <si>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</si>
  <si>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</si>
  <si>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</si>
  <si>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</si>
  <si>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</si>
  <si>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</si>
  <si>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</si>
  <si>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</si>
  <si>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</si>
  <si>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</si>
  <si>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</si>
  <si>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</si>
  <si>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</si>
  <si>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</si>
  <si>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</si>
  <si>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</si>
  <si>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</si>
  <si>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</si>
  <si>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</si>
  <si>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</si>
  <si>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</si>
  <si>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</si>
  <si>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</si>
  <si>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</si>
  <si>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</si>
  <si>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</si>
  <si>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</si>
  <si>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</si>
  <si>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</si>
  <si>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</si>
  <si>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</si>
  <si>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</si>
  <si>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</si>
  <si>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</si>
  <si>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</si>
  <si>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</si>
  <si>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</si>
  <si>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</si>
  <si>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</si>
  <si>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</si>
  <si>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</si>
  <si>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</si>
  <si>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</si>
  <si>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</si>
  <si>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</si>
  <si>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</si>
  <si>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</si>
  <si>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</si>
  <si>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</si>
  <si>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</si>
  <si>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</si>
  <si>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</si>
  <si>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</si>
  <si>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</si>
  <si>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</si>
  <si>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</si>
  <si>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</si>
  <si>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</si>
  <si>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</si>
  <si>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</si>
  <si>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</si>
  <si>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</si>
  <si>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</si>
  <si>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</si>
  <si>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</si>
  <si>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</si>
  <si>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</si>
  <si>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</si>
  <si>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</si>
  <si>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</si>
  <si>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</si>
  <si>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</si>
  <si>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</si>
  <si>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</si>
  <si>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</si>
  <si>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</si>
  <si>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</si>
  <si>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</si>
  <si>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</si>
  <si>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</si>
  <si>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</si>
  <si>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</si>
  <si>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</si>
  <si>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</si>
  <si>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</si>
  <si>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</si>
  <si>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</si>
  <si>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</si>
  <si>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</si>
  <si>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</si>
  <si>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</si>
  <si>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</si>
  <si>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</si>
  <si>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</si>
  <si>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</si>
  <si>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</si>
  <si>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</si>
  <si>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</si>
  <si>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</si>
  <si>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</si>
  <si>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</si>
  <si>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</si>
  <si>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</si>
  <si>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</si>
  <si>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</si>
  <si>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</si>
  <si>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</si>
  <si>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</si>
  <si>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</si>
  <si>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</si>
  <si>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</si>
  <si>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</si>
  <si>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</si>
  <si>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</si>
  <si>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</si>
  <si>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</si>
  <si>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</si>
  <si>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</si>
  <si>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</si>
  <si>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</si>
  <si>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</si>
  <si>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</si>
  <si>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</si>
  <si>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</si>
  <si>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</si>
  <si>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</si>
  <si>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</si>
  <si>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</si>
  <si>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</si>
  <si>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</si>
  <si>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</si>
  <si>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</si>
  <si>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</si>
  <si>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</si>
  <si>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</si>
  <si>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</si>
  <si>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</si>
  <si>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</si>
  <si>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</si>
  <si>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</si>
  <si>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</si>
  <si>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</si>
  <si>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</si>
  <si>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</si>
  <si>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</si>
  <si>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</si>
  <si>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</si>
  <si>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</si>
  <si>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</si>
  <si>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</si>
  <si>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</si>
  <si>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</si>
  <si>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</si>
  <si>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</si>
  <si>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</si>
  <si>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</si>
  <si>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</si>
  <si>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</si>
  <si>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</si>
  <si>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</si>
  <si>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</si>
  <si>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</si>
  <si>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</si>
  <si>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</si>
  <si>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</si>
  <si>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</si>
  <si>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</si>
  <si>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</si>
  <si>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</si>
  <si>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</si>
  <si>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</si>
  <si>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</si>
  <si>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</si>
  <si>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</si>
  <si>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</si>
  <si>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</si>
  <si>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</si>
  <si>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</si>
  <si>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</si>
  <si>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</si>
  <si>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</si>
  <si>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</si>
  <si>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</si>
  <si>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</si>
  <si>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</si>
  <si>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</si>
  <si>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</si>
  <si>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</si>
  <si>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</si>
  <si>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</si>
  <si>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</si>
  <si>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</si>
  <si>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</si>
  <si>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</si>
  <si>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</si>
  <si>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</si>
  <si>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</si>
  <si>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</si>
  <si>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</si>
  <si>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</si>
  <si>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</si>
  <si>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</si>
  <si>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</si>
  <si>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</si>
  <si>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</si>
  <si>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</si>
  <si>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</si>
  <si>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</si>
  <si>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</si>
  <si>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</si>
  <si>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</si>
  <si>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</si>
  <si>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</si>
  <si>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</si>
  <si>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</si>
  <si>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</si>
  <si>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</si>
  <si>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</si>
  <si>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</si>
  <si>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</si>
  <si>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</si>
  <si>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</si>
  <si>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</si>
  <si>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</si>
  <si>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</si>
  <si>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</si>
  <si>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</si>
  <si>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</si>
  <si>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</si>
  <si>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</si>
  <si>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</si>
  <si>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</si>
  <si>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</si>
  <si>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</si>
  <si>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</si>
  <si>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</si>
  <si>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</si>
  <si>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</si>
  <si>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</si>
  <si>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</si>
  <si>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</si>
  <si>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</si>
  <si>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</si>
  <si>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</si>
  <si>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</si>
  <si>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</si>
  <si>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</si>
  <si>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</si>
  <si>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</si>
  <si>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</si>
  <si>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</si>
  <si>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</si>
  <si>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</si>
  <si>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</si>
  <si>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</si>
  <si>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</si>
  <si>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</si>
  <si>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</si>
  <si>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</si>
  <si>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</si>
  <si>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</si>
  <si>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</si>
  <si>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</si>
  <si>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</si>
  <si>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</si>
  <si>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</si>
  <si>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</si>
  <si>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</si>
  <si>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</si>
  <si>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</si>
  <si>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</si>
  <si>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</si>
  <si>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</si>
  <si>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</si>
  <si>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</si>
  <si>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</si>
  <si>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</si>
  <si>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</si>
  <si>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</si>
  <si>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</si>
  <si>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</si>
  <si>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</si>
  <si>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</si>
  <si>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</si>
  <si>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</si>
  <si>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</si>
  <si>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</si>
  <si>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</si>
  <si>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</si>
  <si>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</si>
  <si>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</si>
  <si>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</si>
  <si>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</si>
  <si>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</si>
  <si>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</si>
  <si>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</si>
  <si>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</si>
  <si>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</si>
  <si>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</si>
  <si>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</si>
  <si>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</si>
  <si>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</si>
  <si>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</si>
  <si>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</si>
  <si>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</si>
  <si>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</si>
  <si>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</si>
  <si>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</si>
  <si>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</si>
  <si>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</si>
  <si>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</si>
  <si>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</si>
  <si>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</si>
  <si>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</si>
  <si>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</si>
  <si>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</si>
  <si>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</si>
  <si>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</si>
  <si>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</si>
  <si>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</si>
  <si>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</si>
  <si>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</si>
  <si>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</si>
  <si>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</si>
  <si>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</si>
  <si>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</si>
  <si>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</si>
  <si>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</si>
  <si>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</si>
  <si>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</si>
  <si>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</si>
  <si>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</si>
  <si>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</si>
  <si>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</si>
  <si>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</si>
  <si>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</si>
  <si>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</si>
  <si>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</si>
  <si>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</si>
  <si>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</si>
  <si>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</si>
  <si>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</si>
  <si>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</si>
  <si>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</si>
  <si>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</si>
  <si>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</si>
  <si>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</si>
  <si>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</si>
  <si>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</si>
  <si>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</si>
  <si>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</si>
  <si>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</si>
  <si>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</si>
  <si>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</si>
  <si>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</si>
  <si>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</si>
  <si>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</si>
  <si>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</si>
  <si>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</si>
  <si>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</si>
  <si>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</si>
  <si>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</si>
  <si>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</si>
  <si>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</si>
  <si>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</si>
  <si>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</si>
  <si>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</si>
  <si>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</si>
  <si>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</si>
  <si>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</si>
  <si>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</si>
  <si>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</si>
  <si>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</si>
  <si>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</si>
  <si>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</si>
  <si>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</si>
  <si>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</si>
  <si>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</si>
  <si>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</si>
  <si>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</si>
  <si>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</si>
  <si>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</si>
  <si>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</si>
  <si>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</si>
  <si>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</si>
  <si>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</si>
  <si>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</si>
  <si>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</si>
  <si>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</si>
  <si>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</si>
  <si>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</si>
  <si>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</si>
  <si>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</si>
  <si>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</si>
  <si>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</si>
  <si>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</si>
  <si>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</si>
  <si>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</si>
  <si>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</si>
  <si>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</si>
  <si>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</si>
  <si>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</si>
  <si>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</si>
  <si>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</si>
  <si>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</si>
  <si>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</si>
  <si>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</si>
  <si>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</si>
  <si>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</si>
  <si>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</si>
  <si>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</si>
  <si>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</si>
  <si>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</si>
  <si>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</si>
  <si>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</si>
  <si>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</si>
  <si>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</si>
  <si>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</si>
  <si>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</si>
  <si>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</si>
  <si>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</si>
  <si>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</si>
  <si>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</si>
  <si>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</si>
  <si>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</si>
  <si>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</si>
  <si>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</si>
  <si>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</si>
  <si>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</si>
  <si>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</si>
  <si>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</si>
  <si>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</si>
  <si>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</si>
  <si>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</si>
  <si>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</si>
  <si>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</si>
  <si>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</si>
  <si>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</si>
  <si>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</si>
  <si>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</si>
  <si>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</si>
  <si>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</si>
  <si>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</si>
  <si>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</si>
  <si>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</si>
  <si>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</si>
  <si>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</si>
  <si>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</si>
  <si>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</si>
  <si>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</si>
  <si>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</si>
  <si>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</si>
  <si>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</si>
  <si>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</si>
  <si>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</si>
  <si>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</si>
  <si>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</si>
  <si>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</si>
  <si>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</si>
  <si>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</si>
  <si>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</si>
  <si>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</si>
  <si>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</si>
  <si>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</si>
  <si>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</si>
  <si>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</si>
  <si>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</si>
  <si>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</si>
  <si>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</si>
  <si>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</si>
  <si>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</si>
  <si>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</si>
  <si>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</si>
  <si>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</si>
  <si>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</si>
  <si>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</si>
  <si>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</si>
  <si>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</si>
  <si>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</si>
  <si>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</si>
  <si>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</si>
  <si>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</si>
  <si>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</si>
  <si>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</si>
  <si>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</si>
  <si>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</si>
  <si>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</si>
  <si>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</si>
  <si>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</si>
  <si>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</si>
  <si>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</si>
  <si>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</si>
  <si>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</si>
  <si>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</si>
  <si>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</si>
  <si>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</si>
  <si>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</si>
  <si>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</si>
  <si>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</si>
  <si>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</si>
  <si>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</si>
  <si>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</si>
  <si>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</si>
  <si>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</si>
  <si>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</si>
  <si>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</si>
  <si>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</si>
  <si>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</si>
  <si>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</si>
  <si>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</si>
  <si>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</si>
  <si>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</si>
  <si>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</si>
  <si>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</si>
  <si>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</si>
  <si>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</si>
  <si>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</si>
  <si>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</si>
  <si>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</si>
  <si>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</si>
  <si>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</si>
  <si>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</si>
  <si>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</si>
  <si>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</si>
  <si>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</si>
  <si>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</si>
  <si>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</si>
  <si>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</si>
  <si>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</si>
  <si>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</si>
  <si>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</si>
  <si>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</si>
  <si>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</si>
  <si>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</si>
  <si>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</si>
  <si>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</si>
  <si>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</si>
  <si>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</si>
  <si>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</si>
  <si>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</si>
  <si>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</si>
  <si>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</si>
  <si>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</si>
  <si>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</si>
  <si>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</si>
  <si>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</si>
  <si>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</si>
  <si>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</si>
  <si>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</si>
  <si>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</si>
  <si>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</si>
  <si>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</si>
  <si>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</si>
  <si>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</si>
  <si>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</si>
  <si>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</si>
  <si>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</si>
  <si>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</si>
  <si>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</si>
  <si>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</si>
  <si>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</si>
  <si>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</si>
  <si>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</si>
  <si>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</si>
  <si>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</si>
  <si>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</si>
  <si>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</si>
  <si>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</si>
  <si>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</si>
  <si>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</si>
  <si>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</si>
  <si>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</si>
  <si>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</si>
  <si>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</si>
  <si>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</si>
  <si>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</si>
  <si>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</si>
  <si>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</si>
  <si>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</si>
  <si>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</si>
  <si>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</si>
  <si>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</si>
  <si>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</si>
  <si>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</si>
  <si>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</si>
  <si>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</si>
  <si>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</si>
  <si>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</si>
  <si>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</si>
  <si>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</si>
  <si>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</si>
  <si>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</si>
  <si>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</si>
  <si>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</si>
  <si>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</si>
  <si>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</si>
  <si>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</si>
  <si>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</si>
  <si>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</si>
  <si>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</si>
  <si>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</si>
  <si>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</si>
  <si>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</si>
  <si>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</si>
  <si>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</si>
  <si>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</si>
  <si>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</si>
  <si>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</si>
  <si>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</si>
  <si>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</si>
  <si>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</si>
  <si>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</si>
  <si>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</si>
  <si>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</si>
  <si>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</si>
  <si>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</si>
  <si>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</si>
  <si>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</si>
  <si>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</si>
  <si>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</si>
  <si>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</si>
  <si>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</si>
  <si>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</si>
  <si>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</si>
  <si>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</si>
  <si>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</si>
  <si>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</si>
  <si>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</si>
  <si>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</si>
  <si>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</si>
  <si>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</si>
  <si>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</si>
  <si>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</si>
  <si>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</si>
  <si>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</si>
  <si>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</si>
  <si>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</si>
  <si>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</si>
  <si>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</si>
  <si>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</si>
  <si>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</si>
  <si>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</si>
  <si>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</si>
  <si>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</si>
  <si>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</si>
  <si>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</si>
  <si>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</si>
  <si>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</si>
  <si>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</si>
  <si>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</si>
  <si>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</si>
  <si>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</si>
  <si>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</si>
  <si>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</si>
  <si>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</si>
  <si>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</si>
  <si>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</si>
  <si>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</si>
  <si>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</si>
  <si>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</si>
  <si>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</si>
  <si>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</si>
  <si>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</si>
  <si>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</si>
  <si>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</si>
  <si>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</si>
  <si>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</si>
  <si>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</si>
  <si>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</si>
  <si>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</si>
  <si>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</si>
  <si>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</si>
  <si>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</si>
  <si>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</si>
  <si>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</si>
  <si>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</si>
  <si>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</si>
  <si>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</si>
  <si>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</si>
  <si>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</si>
  <si>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</si>
  <si>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</si>
  <si>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</si>
  <si>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</si>
  <si>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</si>
  <si>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</si>
  <si>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</si>
  <si>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</si>
  <si>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</si>
  <si>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</si>
  <si>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</si>
  <si>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</si>
  <si>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</si>
  <si>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</si>
  <si>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</si>
  <si>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</si>
  <si>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</si>
  <si>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</si>
  <si>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</si>
  <si>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</si>
  <si>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</si>
  <si>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</si>
  <si>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</si>
  <si>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</si>
  <si>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</si>
  <si>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</si>
  <si>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</si>
  <si>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</si>
  <si>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</si>
  <si>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</si>
  <si>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</si>
  <si>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</si>
  <si>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</si>
  <si>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</si>
  <si>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</si>
  <si>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</si>
  <si>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</si>
  <si>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</si>
  <si>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</si>
  <si>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</si>
  <si>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</si>
  <si>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</si>
  <si>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</si>
  <si>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</si>
  <si>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</si>
  <si>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</si>
  <si>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</si>
  <si>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</si>
  <si>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</si>
  <si>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</si>
  <si>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</si>
  <si>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</si>
  <si>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</si>
  <si>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</si>
  <si>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</si>
  <si>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</si>
  <si>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</si>
  <si>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</si>
  <si>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</si>
  <si>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</si>
  <si>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</si>
  <si>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</si>
  <si>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</si>
  <si>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</si>
  <si>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</si>
  <si>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</si>
  <si>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</si>
  <si>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</si>
  <si>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</si>
  <si>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</si>
  <si>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</si>
  <si>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</si>
  <si>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</si>
  <si>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</si>
  <si>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</si>
  <si>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</si>
  <si>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</si>
  <si>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</si>
  <si>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</si>
  <si>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</si>
  <si>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</si>
  <si>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</si>
  <si>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</si>
  <si>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</si>
  <si>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</si>
  <si>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</si>
  <si>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</si>
  <si>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</si>
  <si>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</si>
  <si>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</si>
  <si>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</si>
  <si>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</si>
  <si>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</si>
  <si>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</si>
  <si>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</si>
  <si>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</si>
  <si>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</si>
  <si>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</si>
  <si>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</si>
  <si>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</si>
  <si>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</si>
  <si>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</si>
  <si>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</si>
  <si>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</si>
  <si>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</si>
  <si>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</si>
  <si>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</si>
  <si>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</si>
  <si>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</si>
  <si>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</si>
  <si>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</si>
  <si>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</si>
  <si>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</si>
  <si>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</si>
  <si>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</si>
  <si>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</si>
  <si>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</si>
  <si>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</si>
  <si>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</si>
  <si>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</si>
  <si>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</si>
  <si>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</si>
  <si>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</si>
  <si>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</si>
  <si>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</si>
  <si>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</si>
  <si>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</si>
  <si>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</si>
  <si>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</si>
  <si>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</si>
  <si>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</si>
  <si>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</si>
  <si>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</si>
  <si>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</si>
  <si>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</si>
  <si>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</si>
  <si>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</si>
  <si>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</si>
  <si>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</si>
  <si>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</si>
  <si>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</si>
  <si>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</si>
  <si>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</si>
  <si>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</si>
  <si>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</si>
  <si>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</si>
  <si>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</si>
  <si>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</si>
  <si>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</si>
  <si>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</si>
  <si>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</si>
  <si>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</si>
  <si>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</si>
  <si>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</si>
  <si>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</si>
  <si>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</si>
  <si>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</si>
  <si>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</si>
  <si>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</si>
  <si>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</si>
  <si>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</si>
  <si>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</si>
  <si>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</si>
  <si>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</si>
  <si>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</si>
  <si>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</si>
  <si>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</si>
  <si>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</si>
  <si>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</si>
  <si>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</si>
  <si>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</si>
  <si>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</si>
  <si>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</si>
  <si>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</si>
  <si>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</si>
  <si>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</si>
  <si>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</si>
  <si>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</si>
  <si>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</si>
  <si>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</si>
  <si>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</si>
  <si>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</si>
  <si>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</si>
  <si>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</si>
  <si>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</si>
  <si>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</si>
  <si>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</si>
  <si>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</si>
  <si>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</si>
  <si>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</si>
  <si>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</si>
  <si>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</si>
  <si>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</si>
  <si>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</si>
  <si>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</si>
  <si>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</si>
  <si>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</si>
  <si>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</si>
  <si>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</si>
  <si>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</si>
  <si>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</si>
  <si>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</si>
  <si>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</si>
  <si>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</si>
  <si>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</si>
  <si>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</si>
  <si>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</si>
  <si>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</si>
  <si>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</si>
  <si>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</si>
  <si>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</si>
  <si>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</si>
  <si>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</si>
  <si>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</si>
  <si>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</si>
  <si>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</si>
  <si>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</si>
  <si>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</si>
  <si>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</si>
  <si>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</si>
  <si>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</si>
  <si>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</si>
  <si>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</si>
  <si>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</si>
  <si>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</si>
  <si>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</si>
  <si>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</si>
  <si>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</si>
  <si>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</si>
  <si>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</si>
  <si>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</si>
  <si>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</si>
  <si>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</si>
  <si>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</si>
  <si>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</si>
  <si>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</si>
  <si>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</si>
  <si>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</si>
  <si>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</si>
  <si>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</si>
  <si>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</si>
  <si>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</si>
  <si>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</si>
  <si>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</si>
  <si>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</si>
  <si>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</si>
  <si>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</si>
  <si>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</si>
  <si>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</si>
  <si>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</si>
  <si>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</si>
  <si>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</si>
  <si>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</si>
  <si>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</si>
  <si>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</si>
  <si>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</si>
  <si>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</si>
  <si>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</si>
  <si>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</si>
  <si>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</si>
  <si>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</si>
  <si>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</si>
  <si>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</si>
  <si>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</si>
  <si>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</si>
  <si>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</si>
  <si>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</si>
  <si>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</si>
  <si>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</si>
  <si>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</si>
  <si>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</si>
  <si>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</si>
  <si>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</si>
  <si>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</si>
  <si>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</si>
  <si>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</si>
  <si>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</si>
  <si>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</si>
  <si>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</si>
  <si>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</si>
  <si>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</si>
  <si>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</si>
  <si>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</si>
  <si>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</si>
  <si>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</si>
  <si>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</si>
  <si>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</si>
  <si>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</si>
  <si>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</si>
  <si>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</si>
  <si>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</si>
  <si>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</si>
  <si>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</si>
  <si>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</si>
  <si>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</si>
  <si>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</si>
  <si>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</si>
  <si>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</si>
  <si>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</si>
  <si>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</si>
  <si>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</si>
  <si>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</si>
  <si>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</si>
  <si>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</si>
  <si>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</si>
  <si>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</si>
  <si>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</si>
  <si>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</si>
  <si>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</si>
  <si>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</si>
  <si>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</si>
  <si>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</si>
  <si>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</si>
  <si>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</si>
  <si>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</si>
  <si>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</si>
  <si>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</si>
  <si>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</si>
  <si>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</si>
  <si>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</si>
  <si>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</si>
  <si>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</si>
  <si>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</si>
  <si>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</si>
  <si>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</si>
  <si>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</si>
  <si>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</si>
  <si>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</si>
  <si>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</si>
  <si>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</si>
  <si>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</si>
  <si>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</si>
  <si>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</si>
  <si>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</si>
  <si>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</si>
  <si>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</si>
  <si>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</si>
  <si>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</si>
  <si>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</si>
  <si>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</si>
  <si>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</si>
  <si>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</si>
  <si>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</si>
  <si>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</si>
  <si>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</si>
  <si>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</si>
  <si>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</si>
  <si>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</si>
  <si>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</si>
  <si>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</si>
  <si>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</si>
  <si>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</si>
  <si>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</si>
  <si>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</si>
  <si>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</si>
  <si>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</si>
  <si>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</si>
  <si>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</si>
  <si>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</si>
  <si>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</si>
  <si>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</si>
  <si>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</si>
  <si>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</si>
  <si>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</si>
  <si>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</si>
  <si>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</si>
  <si>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</si>
  <si>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</si>
  <si>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</si>
  <si>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</si>
  <si>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</si>
  <si>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</si>
  <si>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</si>
  <si>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</si>
  <si>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</si>
  <si>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</si>
  <si>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</si>
  <si>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</si>
  <si>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</si>
  <si>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</si>
  <si>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</si>
  <si>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</si>
  <si>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</si>
  <si>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</si>
  <si>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</si>
  <si>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</si>
  <si>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</si>
  <si>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</si>
  <si>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</si>
  <si>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</si>
  <si>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</si>
  <si>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</si>
  <si>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</si>
  <si>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</si>
  <si>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</si>
  <si>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</si>
  <si>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</si>
  <si>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</si>
  <si>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</si>
  <si>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</si>
  <si>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</si>
  <si>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</si>
  <si>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</si>
  <si>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</si>
  <si>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</si>
  <si>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</si>
  <si>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</si>
  <si>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</si>
  <si>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</si>
  <si>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</si>
  <si>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</si>
  <si>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</si>
  <si>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</si>
  <si>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</si>
  <si>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</si>
  <si>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</si>
  <si>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</si>
  <si>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</si>
  <si>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</si>
  <si>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</si>
  <si>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</si>
  <si>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</si>
  <si>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</si>
  <si>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</si>
  <si>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</si>
  <si>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</si>
  <si>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</si>
  <si>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</si>
  <si>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</si>
  <si>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</si>
  <si>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</si>
  <si>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</si>
  <si>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</si>
  <si>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</si>
  <si>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</si>
  <si>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</si>
  <si>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</si>
  <si>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</si>
  <si>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</si>
  <si>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</si>
  <si>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</si>
  <si>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</si>
  <si>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</si>
  <si>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</si>
  <si>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</si>
  <si>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</si>
  <si>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</si>
  <si>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</si>
  <si>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</si>
  <si>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</si>
  <si>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</si>
  <si>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</si>
  <si>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</si>
  <si>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</si>
  <si>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</si>
  <si>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</si>
  <si>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</si>
  <si>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</si>
  <si>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</si>
  <si>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</si>
  <si>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</si>
  <si>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</si>
  <si>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</si>
  <si>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</si>
  <si>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</si>
  <si>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</si>
  <si>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</si>
  <si>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</si>
  <si>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</si>
  <si>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</si>
  <si>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</si>
  <si>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</si>
  <si>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</si>
  <si>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</si>
  <si>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</si>
  <si>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</si>
  <si>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</si>
  <si>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</si>
  <si>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</si>
  <si>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</si>
  <si>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</si>
  <si>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</si>
  <si>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</si>
  <si>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</si>
  <si>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</si>
  <si>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</si>
  <si>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</si>
  <si>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</si>
  <si>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</si>
  <si>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</si>
  <si>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</si>
  <si>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</si>
  <si>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</si>
  <si>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</si>
  <si>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</si>
  <si>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</si>
  <si>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</si>
  <si>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</si>
  <si>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</si>
  <si>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</si>
  <si>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</si>
  <si>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</si>
  <si>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</si>
  <si>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</si>
  <si>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</si>
  <si>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</si>
  <si>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</si>
  <si>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</si>
  <si>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</si>
  <si>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</si>
  <si>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</si>
  <si>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</si>
  <si>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</si>
  <si>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</si>
  <si>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</si>
  <si>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</si>
  <si>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</si>
  <si>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</si>
  <si>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</si>
  <si>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</si>
  <si>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</si>
  <si>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</si>
  <si>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</si>
  <si>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</si>
  <si>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</si>
  <si>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</si>
  <si>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</si>
  <si>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</si>
  <si>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</si>
  <si>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</si>
  <si>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</si>
  <si>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</si>
  <si>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</si>
  <si>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</si>
  <si>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</si>
  <si>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</si>
  <si>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</si>
  <si>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</si>
  <si>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</si>
  <si>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</si>
  <si>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</si>
  <si>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</si>
  <si>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</si>
  <si>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</si>
  <si>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</si>
  <si>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</si>
  <si>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</si>
  <si>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</si>
  <si>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</si>
  <si>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</si>
  <si>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</si>
  <si>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</si>
  <si>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</si>
  <si>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</si>
  <si>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</si>
  <si>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</si>
  <si>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</si>
  <si>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</si>
  <si>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</si>
  <si>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</si>
  <si>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</si>
  <si>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</si>
  <si>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</si>
  <si>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</si>
  <si>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</si>
  <si>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</si>
  <si>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</si>
  <si>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</si>
  <si>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</si>
  <si>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</si>
  <si>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</si>
  <si>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</si>
  <si>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</si>
  <si>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</si>
  <si>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</si>
  <si>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</si>
  <si>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</si>
  <si>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</si>
  <si>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</si>
  <si>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</si>
  <si>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</si>
  <si>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</si>
  <si>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</si>
  <si>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</si>
  <si>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</si>
  <si>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</si>
  <si>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</si>
  <si>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</si>
  <si>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</si>
  <si>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</si>
  <si>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</si>
  <si>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</si>
  <si>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</si>
  <si>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</si>
  <si>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</si>
  <si>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</si>
  <si>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</si>
  <si>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</si>
  <si>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</si>
  <si>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</si>
  <si>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</si>
  <si>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</si>
  <si>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</si>
  <si>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</si>
  <si>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</si>
  <si>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</si>
  <si>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</si>
  <si>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</si>
  <si>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</si>
  <si>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</si>
  <si>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</si>
  <si>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</si>
  <si>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</si>
  <si>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</si>
  <si>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</si>
  <si>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</si>
  <si>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</si>
  <si>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</si>
  <si>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</si>
  <si>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</si>
  <si>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</si>
  <si>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</si>
  <si>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</si>
  <si>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</si>
  <si>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</si>
  <si>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</si>
  <si>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</si>
  <si>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</si>
  <si>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</si>
  <si>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</si>
  <si>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</si>
  <si>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</si>
  <si>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</si>
  <si>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</si>
  <si>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</si>
  <si>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</si>
  <si>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</si>
  <si>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</si>
  <si>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</si>
  <si>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</si>
  <si>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</si>
  <si>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</si>
  <si>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</si>
  <si>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</si>
  <si>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</si>
  <si>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</si>
  <si>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</si>
  <si>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</si>
  <si>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</si>
  <si>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</si>
  <si>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</si>
  <si>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</si>
  <si>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</si>
  <si>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</si>
  <si>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</si>
  <si>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</si>
  <si>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</si>
  <si>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</si>
  <si>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</si>
  <si>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</si>
  <si>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</si>
  <si>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</si>
  <si>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</si>
  <si>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</si>
  <si>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</si>
  <si>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</si>
  <si>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</si>
  <si>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</si>
  <si>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</si>
  <si>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</si>
  <si>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</si>
  <si>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</si>
  <si>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</si>
  <si>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</si>
  <si>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</si>
  <si>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</si>
  <si>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</si>
  <si>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</si>
  <si>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</si>
  <si>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</si>
  <si>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</si>
  <si>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</si>
  <si>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</si>
  <si>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</si>
  <si>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</si>
  <si>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</si>
  <si>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</si>
  <si>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</si>
  <si>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</si>
  <si>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</si>
  <si>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</si>
  <si>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</si>
  <si>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</si>
  <si>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</si>
  <si>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</si>
  <si>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</si>
  <si>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</si>
  <si>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</si>
  <si>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</si>
  <si>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</si>
  <si>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</si>
  <si>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</si>
  <si>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</si>
  <si>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</si>
  <si>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</si>
  <si>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</si>
  <si>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</si>
  <si>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</si>
  <si>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</si>
  <si>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</si>
  <si>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</si>
  <si>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</si>
  <si>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</si>
  <si>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</si>
  <si>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</si>
  <si>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</si>
  <si>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</si>
  <si>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</si>
  <si>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</si>
  <si>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</si>
  <si>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</si>
  <si>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</si>
  <si>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</si>
  <si>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</si>
  <si>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</si>
  <si>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</si>
  <si>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</si>
  <si>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</si>
  <si>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</si>
  <si>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</si>
  <si>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</si>
  <si>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</si>
  <si>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</si>
  <si>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</si>
  <si>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</si>
  <si>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</si>
  <si>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</si>
  <si>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</si>
  <si>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</si>
  <si>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</si>
  <si>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</si>
  <si>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</si>
  <si>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</si>
  <si>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</si>
  <si>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</si>
  <si>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</si>
  <si>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</si>
  <si>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</si>
  <si>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</si>
  <si>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</si>
  <si>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</si>
  <si>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</si>
  <si>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</si>
  <si>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</si>
  <si>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</si>
  <si>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</si>
  <si>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</si>
  <si>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</si>
  <si>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</si>
  <si>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</si>
  <si>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</si>
  <si>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</si>
  <si>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</si>
  <si>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</si>
  <si>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</si>
  <si>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</si>
  <si>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</si>
  <si>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</si>
  <si>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</si>
  <si>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</si>
  <si>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</si>
  <si>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</si>
  <si>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</si>
  <si>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</si>
  <si>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</si>
  <si>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</si>
  <si>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</si>
  <si>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</si>
  <si>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</si>
  <si>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</si>
  <si>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</si>
  <si>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</si>
  <si>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</si>
  <si>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</si>
  <si>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</si>
  <si>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</si>
  <si>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</si>
  <si>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</si>
  <si>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</si>
  <si>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</si>
  <si>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</si>
  <si>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</si>
  <si>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</si>
  <si>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</si>
  <si>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</si>
  <si>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</si>
  <si>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</si>
  <si>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</si>
  <si>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</si>
  <si>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</si>
  <si>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</si>
  <si>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</si>
  <si>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</si>
  <si>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</si>
  <si>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</si>
  <si>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</si>
  <si>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</si>
  <si>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</si>
  <si>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</si>
  <si>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</si>
  <si>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</si>
  <si>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</si>
  <si>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</si>
  <si>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</si>
  <si>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</si>
  <si>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</si>
  <si>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</si>
  <si>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</si>
  <si>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</si>
  <si>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</si>
  <si>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</si>
  <si>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</si>
  <si>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</si>
  <si>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</si>
  <si>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</si>
  <si>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</si>
  <si>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</si>
  <si>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</si>
  <si>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</si>
  <si>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</si>
  <si>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</si>
  <si>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</si>
  <si>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</si>
  <si>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</si>
  <si>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</si>
  <si>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</si>
  <si>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</si>
  <si>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</si>
  <si>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</si>
  <si>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</si>
  <si>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</si>
  <si>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</si>
  <si>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</si>
  <si>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</si>
  <si>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</si>
  <si>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</si>
  <si>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</si>
  <si>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</si>
  <si>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</si>
  <si>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</si>
  <si>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</si>
  <si>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</si>
  <si>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</si>
  <si>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</si>
  <si>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</si>
  <si>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</si>
  <si>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</si>
  <si>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</si>
  <si>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</si>
  <si>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</si>
  <si>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</si>
  <si>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</si>
  <si>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</si>
  <si>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</si>
  <si>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</si>
  <si>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</si>
  <si>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</si>
  <si>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</si>
  <si>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</si>
  <si>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</si>
  <si>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</si>
  <si>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</si>
  <si>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</si>
  <si>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</si>
  <si>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</si>
  <si>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</si>
  <si>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</si>
  <si>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</si>
  <si>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</si>
  <si>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</si>
  <si>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</si>
  <si>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</si>
  <si>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</si>
  <si>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</si>
  <si>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</si>
  <si>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</si>
  <si>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</si>
  <si>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</si>
  <si>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</si>
  <si>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</si>
  <si>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</si>
  <si>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</si>
  <si>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</si>
  <si>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</si>
  <si>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</si>
  <si>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</si>
  <si>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</si>
  <si>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</si>
  <si>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</si>
  <si>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</si>
  <si>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</si>
  <si>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</si>
  <si>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</si>
  <si>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</si>
  <si>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</si>
  <si>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</si>
  <si>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</si>
  <si>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</si>
  <si>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</si>
  <si>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</si>
  <si>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</si>
  <si>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</si>
  <si>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</si>
  <si>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</si>
  <si>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</si>
  <si>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</si>
  <si>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</si>
  <si>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</si>
  <si>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</si>
  <si>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</si>
  <si>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</si>
  <si>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</si>
  <si>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</si>
  <si>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</si>
  <si>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</si>
  <si>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</si>
  <si>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</si>
  <si>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</si>
  <si>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</si>
  <si>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</si>
  <si>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</si>
  <si>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</si>
  <si>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</si>
  <si>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</si>
  <si>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</si>
  <si>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</si>
  <si>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</si>
  <si>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</si>
  <si>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</si>
  <si>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</si>
  <si>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</si>
  <si>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</si>
  <si>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</si>
  <si>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</si>
  <si>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</si>
  <si>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</si>
  <si>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</si>
  <si>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</si>
  <si>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</si>
  <si>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</si>
  <si>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</si>
  <si>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</si>
  <si>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</si>
  <si>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</si>
  <si>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</si>
  <si>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</si>
  <si>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</si>
  <si>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</si>
  <si>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</si>
  <si>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</si>
  <si>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</si>
  <si>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</si>
  <si>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</si>
  <si>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</si>
  <si>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</si>
  <si>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</si>
  <si>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</si>
  <si>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</si>
  <si>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</si>
  <si>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</si>
  <si>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</si>
  <si>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</si>
  <si>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</si>
  <si>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</si>
  <si>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</si>
  <si>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</si>
  <si>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</si>
  <si>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</si>
  <si>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</si>
  <si>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</si>
  <si>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</si>
  <si>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</si>
  <si>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</si>
  <si>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</si>
  <si>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</si>
  <si>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</si>
  <si>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</si>
  <si>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</si>
  <si>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</si>
  <si>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</si>
  <si>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</si>
  <si>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</si>
  <si>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</si>
  <si>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</si>
  <si>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</si>
  <si>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</si>
  <si>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</si>
  <si>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</si>
  <si>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</si>
  <si>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</si>
  <si>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</si>
  <si>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</si>
  <si>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</si>
  <si>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</si>
  <si>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</si>
  <si>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</si>
  <si>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</si>
  <si>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</si>
  <si>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</si>
  <si>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</si>
  <si>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</si>
  <si>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</si>
  <si>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</si>
  <si>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</si>
  <si>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</si>
  <si>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</si>
  <si>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</si>
  <si>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</si>
  <si>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</si>
  <si>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</si>
  <si>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</si>
  <si>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</si>
  <si>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</si>
  <si>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</si>
  <si>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</si>
  <si>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</si>
  <si>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</si>
  <si>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</si>
  <si>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</si>
  <si>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</si>
  <si>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</si>
  <si>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</si>
  <si>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</si>
  <si>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</si>
  <si>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</si>
  <si>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</si>
  <si>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</si>
  <si>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</si>
  <si>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</si>
  <si>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</si>
  <si>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</si>
  <si>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</si>
  <si>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</si>
  <si>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</si>
  <si>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</si>
  <si>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</si>
  <si>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</si>
  <si>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</si>
  <si>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</si>
  <si>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</si>
  <si>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</si>
  <si>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</si>
  <si>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</si>
  <si>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</si>
  <si>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</si>
  <si>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</si>
  <si>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</si>
  <si>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</si>
  <si>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</si>
  <si>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</si>
  <si>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</si>
  <si>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</si>
  <si>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</si>
  <si>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</si>
  <si>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</si>
  <si>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</si>
  <si>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</si>
  <si>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</si>
  <si>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</si>
  <si>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</si>
  <si>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</si>
  <si>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</si>
  <si>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</si>
  <si>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</si>
  <si>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</si>
  <si>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</si>
  <si>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</si>
  <si>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</si>
  <si>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</si>
  <si>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</si>
  <si>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</si>
  <si>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</si>
  <si>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</si>
  <si>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</si>
  <si>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</si>
  <si>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</si>
  <si>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</si>
  <si>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</si>
  <si>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</si>
  <si>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</si>
  <si>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</si>
  <si>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</si>
  <si>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</si>
  <si>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</si>
  <si>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</si>
  <si>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</si>
  <si>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</si>
  <si>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</si>
  <si>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</si>
  <si>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</si>
  <si>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</si>
  <si>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</si>
  <si>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</si>
  <si>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</si>
  <si>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</si>
  <si>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</si>
  <si>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</si>
  <si>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</si>
  <si>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</si>
  <si>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</si>
  <si>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</si>
  <si>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</si>
  <si>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</si>
  <si>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</si>
  <si>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</si>
  <si>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</si>
  <si>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</si>
  <si>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</si>
  <si>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</si>
  <si>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</si>
  <si>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</si>
  <si>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</si>
  <si>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</si>
  <si>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</si>
  <si>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</si>
  <si>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</si>
  <si>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</si>
  <si>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</si>
  <si>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</si>
  <si>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</si>
  <si>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</si>
  <si>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</si>
  <si>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</si>
  <si>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</si>
  <si>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</si>
  <si>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</si>
  <si>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</si>
  <si>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</si>
  <si>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</si>
  <si>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</si>
  <si>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</si>
  <si>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</si>
  <si>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</si>
  <si>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</si>
  <si>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</si>
  <si>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</si>
  <si>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</si>
  <si>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</si>
  <si>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</si>
  <si>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</si>
  <si>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</si>
  <si>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</si>
  <si>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</si>
  <si>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</si>
  <si>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</si>
  <si>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</si>
  <si>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</si>
  <si>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</si>
  <si>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</si>
  <si>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</si>
  <si>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</si>
  <si>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</si>
  <si>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</si>
  <si>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</si>
  <si>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</si>
  <si>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</si>
  <si>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</si>
  <si>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</si>
  <si>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</si>
  <si>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</si>
  <si>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</si>
  <si>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</si>
  <si>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</si>
  <si>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</si>
  <si>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</si>
  <si>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</si>
  <si>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</si>
  <si>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</si>
  <si>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</si>
  <si>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</si>
  <si>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</si>
  <si>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</si>
  <si>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</si>
  <si>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</si>
  <si>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</si>
  <si>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</si>
  <si>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</si>
  <si>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</si>
  <si>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</si>
  <si>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</si>
  <si>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</si>
  <si>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</si>
  <si>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</si>
  <si>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</si>
  <si>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</si>
  <si>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</si>
  <si>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</si>
  <si>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</si>
  <si>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</si>
  <si>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</si>
  <si>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</si>
  <si>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</si>
  <si>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</si>
  <si>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</si>
  <si>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</si>
  <si>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</si>
  <si>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</si>
  <si>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</si>
  <si>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</si>
  <si>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</si>
  <si>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</si>
  <si>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</si>
  <si>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</si>
  <si>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</si>
  <si>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</si>
  <si>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</si>
  <si>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</si>
  <si>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</si>
  <si>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</si>
  <si>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</si>
  <si>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</si>
  <si>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</si>
  <si>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</si>
  <si>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</si>
  <si>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</si>
  <si>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</si>
  <si>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</si>
  <si>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</si>
  <si>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</si>
  <si>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</si>
  <si>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</si>
  <si>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</si>
  <si>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</si>
  <si>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</si>
  <si>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</si>
  <si>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</si>
  <si>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</si>
  <si>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</si>
  <si>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</si>
  <si>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</si>
  <si>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</si>
  <si>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</si>
  <si>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</si>
  <si>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</si>
  <si>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</si>
  <si>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</si>
  <si>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</si>
  <si>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</si>
  <si>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</si>
  <si>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</si>
  <si>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</si>
  <si>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</si>
  <si>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</si>
  <si>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</si>
  <si>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</si>
  <si>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</si>
  <si>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</si>
  <si>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</si>
  <si>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</si>
  <si>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</si>
  <si>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</si>
  <si>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</si>
  <si>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</si>
  <si>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</si>
  <si>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</si>
  <si>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</si>
  <si>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</si>
  <si>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</si>
  <si>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</si>
  <si>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</si>
  <si>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</si>
  <si>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</si>
  <si>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</si>
  <si>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</si>
  <si>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</si>
  <si>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</si>
  <si>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</si>
  <si>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</si>
  <si>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</si>
  <si>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</si>
  <si>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</si>
  <si>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</si>
  <si>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</si>
  <si>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</si>
  <si>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</si>
  <si>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</si>
  <si>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</si>
  <si>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</si>
  <si>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</si>
  <si>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</si>
  <si>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</si>
  <si>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</si>
  <si>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</si>
  <si>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</si>
  <si>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</si>
  <si>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</si>
  <si>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</si>
  <si>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</si>
  <si>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</si>
  <si>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</si>
  <si>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</si>
  <si>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</si>
  <si>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</si>
  <si>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</si>
  <si>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</si>
  <si>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</si>
  <si>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</si>
  <si>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</si>
  <si>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</si>
  <si>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</si>
  <si>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</si>
  <si>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</si>
  <si>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</si>
  <si>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</si>
  <si>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</si>
  <si>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</si>
  <si>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</si>
  <si>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</si>
  <si>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</si>
  <si>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</si>
  <si>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</si>
  <si>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</si>
  <si>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</si>
  <si>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</si>
  <si>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</si>
  <si>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</si>
  <si>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</si>
  <si>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</si>
  <si>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</si>
  <si>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</si>
  <si>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</si>
  <si>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</si>
  <si>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</si>
  <si>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</si>
  <si>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</si>
  <si>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</si>
  <si>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</si>
  <si>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</si>
  <si>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</si>
  <si>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</si>
  <si>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</si>
  <si>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</si>
  <si>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</si>
  <si>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</si>
  <si>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</si>
  <si>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</si>
  <si>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</si>
  <si>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</si>
  <si>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</si>
  <si>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</si>
  <si>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</si>
  <si>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</si>
  <si>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</si>
  <si>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</si>
  <si>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</si>
  <si>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</si>
  <si>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</si>
  <si>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</si>
  <si>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</si>
  <si>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</si>
  <si>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</si>
  <si>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</si>
  <si>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</si>
  <si>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</si>
  <si>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</si>
  <si>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</si>
  <si>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</si>
  <si>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</si>
  <si>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</si>
  <si>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</si>
  <si>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</si>
  <si>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</si>
  <si>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</si>
  <si>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</si>
  <si>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</si>
  <si>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</si>
  <si>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</si>
  <si>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</si>
  <si>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</si>
  <si>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</si>
  <si>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</si>
  <si>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</si>
  <si>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</si>
  <si>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</si>
  <si>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</si>
  <si>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</si>
  <si>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</si>
  <si>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</si>
  <si>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</si>
  <si>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</si>
  <si>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</si>
  <si>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</si>
  <si>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</si>
  <si>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</si>
  <si>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</si>
  <si>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</si>
  <si>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</si>
  <si>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</si>
  <si>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</si>
  <si>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</si>
  <si>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</si>
  <si>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</si>
  <si>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</si>
  <si>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</si>
  <si>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</si>
  <si>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</si>
  <si>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</si>
  <si>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</si>
  <si>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</si>
  <si>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</si>
  <si>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</si>
  <si>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</si>
  <si>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</si>
  <si>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</si>
  <si>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</si>
  <si>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</si>
  <si>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</si>
  <si>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</si>
  <si>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</si>
  <si>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</si>
  <si>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</si>
  <si>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</si>
  <si>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</si>
  <si>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</si>
  <si>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</si>
  <si>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</si>
  <si>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</si>
  <si>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</si>
  <si>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</si>
  <si>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</si>
  <si>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</si>
  <si>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</si>
  <si>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</si>
  <si>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</si>
  <si>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</si>
  <si>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</si>
  <si>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</si>
  <si>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</si>
  <si>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</si>
  <si>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</si>
  <si>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</si>
  <si>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</si>
  <si>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</si>
  <si>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</si>
  <si>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</si>
  <si>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</si>
  <si>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</si>
  <si>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</si>
  <si>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</si>
  <si>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</si>
  <si>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</si>
  <si>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</si>
  <si>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</si>
  <si>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</si>
  <si>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</si>
  <si>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</si>
  <si>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</si>
  <si>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</si>
  <si>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</si>
  <si>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</si>
  <si>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</si>
  <si>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</si>
  <si>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</si>
  <si>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</si>
  <si>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</si>
  <si>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</si>
  <si>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</si>
  <si>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</si>
  <si>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</si>
  <si>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</si>
  <si>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</si>
  <si>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</si>
  <si>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</si>
  <si>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</si>
  <si>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</si>
  <si>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</si>
  <si>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</si>
  <si>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</si>
  <si>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</si>
  <si>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</si>
  <si>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</si>
  <si>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</si>
  <si>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</si>
  <si>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</si>
  <si>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</si>
  <si>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</si>
  <si>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</si>
  <si>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</si>
  <si>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</si>
  <si>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</si>
  <si>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</si>
  <si>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</si>
  <si>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</si>
  <si>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</si>
  <si>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</si>
  <si>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</si>
  <si>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</si>
  <si>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</si>
  <si>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</si>
  <si>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</si>
  <si>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</si>
  <si>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</si>
  <si>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</si>
  <si>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</si>
  <si>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</si>
  <si>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</si>
  <si>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</si>
  <si>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</si>
  <si>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</si>
  <si>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</si>
  <si>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</si>
  <si>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</si>
  <si>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</si>
  <si>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</si>
  <si>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</si>
  <si>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</si>
  <si>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</si>
  <si>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</si>
  <si>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</si>
  <si>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</si>
  <si>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</si>
  <si>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</si>
  <si>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</si>
  <si>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</si>
  <si>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</si>
  <si>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</si>
  <si>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</si>
  <si>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</si>
  <si>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</si>
  <si>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</si>
  <si>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</si>
  <si>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</si>
  <si>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</si>
  <si>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</si>
  <si>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</si>
  <si>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</si>
  <si>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</si>
  <si>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</si>
  <si>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</si>
  <si>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</si>
  <si>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</si>
  <si>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</si>
  <si>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</si>
  <si>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</si>
  <si>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</si>
  <si>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</si>
  <si>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</si>
  <si>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</si>
  <si>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</si>
  <si>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</si>
  <si>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</si>
  <si>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</si>
  <si>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</si>
  <si>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</si>
  <si>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</si>
  <si>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</si>
  <si>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</si>
  <si>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</si>
  <si>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</si>
  <si>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</si>
  <si>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</si>
  <si>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</si>
  <si>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</si>
  <si>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</si>
  <si>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</si>
  <si>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</si>
  <si>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</si>
  <si>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</si>
  <si>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</si>
  <si>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</si>
  <si>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</si>
  <si>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</si>
  <si>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</si>
  <si>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</si>
  <si>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</si>
  <si>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</si>
  <si>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</si>
  <si>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</si>
  <si>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</si>
  <si>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</si>
  <si>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</si>
  <si>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</si>
  <si>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</si>
  <si>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</si>
  <si>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</si>
  <si>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</si>
  <si>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</si>
  <si>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</si>
  <si>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</si>
  <si>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</si>
  <si>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</si>
  <si>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</si>
  <si>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</si>
  <si>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</si>
  <si>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</si>
  <si>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</si>
  <si>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</si>
  <si>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</si>
  <si>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</si>
  <si>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</si>
  <si>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</si>
  <si>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</si>
  <si>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</si>
  <si>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</si>
  <si>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</si>
  <si>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</si>
  <si>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</si>
  <si>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</si>
  <si>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</si>
  <si>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</si>
  <si>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</si>
  <si>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</si>
  <si>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</si>
  <si>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</si>
  <si>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</si>
  <si>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</si>
  <si>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</si>
  <si>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</si>
  <si>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</si>
  <si>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</si>
  <si>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</si>
  <si>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</si>
  <si>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</si>
  <si>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</si>
  <si>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</si>
  <si>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</si>
  <si>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</si>
  <si>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</si>
  <si>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</si>
  <si>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</si>
  <si>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</si>
  <si>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</si>
  <si>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</si>
  <si>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</si>
  <si>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</si>
  <si>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</si>
  <si>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</si>
  <si>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</si>
  <si>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</si>
  <si>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</si>
  <si>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</si>
  <si>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</si>
  <si>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</si>
  <si>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</si>
  <si>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</si>
  <si>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</si>
  <si>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</si>
  <si>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</si>
  <si>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</si>
  <si>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</si>
  <si>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</si>
  <si>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</si>
  <si>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</si>
  <si>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</si>
  <si>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</si>
  <si>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</si>
  <si>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</si>
  <si>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</si>
  <si>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</si>
  <si>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</si>
  <si>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</si>
  <si>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</si>
  <si>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</si>
  <si>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</si>
  <si>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</si>
  <si>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</si>
  <si>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</si>
  <si>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</si>
  <si>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</si>
  <si>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</si>
  <si>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</si>
  <si>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</si>
  <si>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</si>
  <si>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</si>
  <si>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</si>
  <si>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</si>
  <si>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</si>
  <si>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</si>
  <si>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</si>
  <si>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</si>
  <si>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</si>
  <si>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</si>
  <si>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</si>
  <si>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</si>
  <si>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</si>
  <si>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</si>
  <si>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</si>
  <si>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</si>
  <si>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</si>
  <si>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</si>
  <si>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</si>
  <si>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</si>
  <si>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</si>
  <si>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</si>
  <si>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</si>
  <si>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</si>
  <si>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</si>
  <si>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</si>
  <si>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</si>
  <si>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</si>
  <si>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</si>
  <si>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</si>
  <si>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</si>
  <si>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</si>
  <si>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</si>
  <si>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</si>
  <si>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</si>
  <si>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</si>
  <si>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</si>
  <si>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</si>
  <si>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</si>
  <si>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</si>
  <si>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</si>
  <si>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</si>
  <si>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</si>
  <si>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</si>
  <si>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</si>
  <si>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</si>
  <si>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</si>
  <si>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</si>
  <si>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</si>
  <si>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</si>
  <si>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</si>
  <si>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</si>
  <si>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</si>
  <si>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</si>
  <si>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</si>
  <si>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</si>
  <si>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</si>
  <si>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</si>
  <si>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</si>
  <si>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</si>
  <si>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</si>
  <si>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</si>
  <si>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</si>
  <si>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</si>
  <si>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</si>
  <si>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</si>
  <si>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</si>
  <si>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</si>
  <si>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</si>
  <si>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</si>
  <si>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</si>
  <si>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</si>
  <si>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</si>
  <si>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</si>
  <si>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</si>
  <si>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</si>
  <si>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</si>
  <si>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</si>
  <si>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</si>
  <si>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</si>
  <si>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</si>
  <si>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</si>
  <si>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</si>
  <si>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</si>
  <si>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</si>
  <si>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</si>
  <si>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</si>
  <si>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</si>
  <si>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</si>
  <si>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</si>
  <si>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</si>
  <si>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</si>
  <si>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</si>
  <si>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</si>
  <si>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</si>
  <si>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</si>
  <si>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</si>
  <si>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</si>
  <si>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</si>
  <si>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</si>
  <si>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</si>
  <si>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</si>
  <si>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</si>
  <si>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</si>
  <si>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</si>
  <si>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</si>
  <si>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</si>
  <si>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</si>
  <si>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</si>
  <si>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</si>
  <si>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</si>
  <si>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</si>
  <si>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</si>
  <si>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</si>
  <si>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</si>
  <si>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</si>
  <si>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</si>
  <si>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</si>
  <si>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</si>
  <si>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</si>
  <si>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</si>
  <si>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</si>
  <si>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</si>
  <si>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</si>
  <si>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</si>
  <si>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</si>
  <si>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</si>
  <si>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</si>
  <si>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</si>
  <si>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</si>
  <si>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</si>
  <si>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</si>
  <si>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</si>
  <si>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</si>
  <si>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</si>
  <si>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</si>
  <si>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</si>
  <si>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</si>
  <si>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</si>
  <si>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</si>
  <si>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</si>
  <si>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</si>
  <si>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</si>
  <si>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</si>
  <si>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</si>
  <si>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</si>
  <si>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</si>
  <si>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</si>
  <si>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</si>
  <si>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</si>
  <si>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</si>
  <si>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</si>
  <si>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</si>
  <si>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</si>
  <si>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</si>
  <si>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</si>
  <si>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</si>
  <si>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</si>
  <si>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</si>
  <si>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</si>
  <si>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</si>
  <si>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</si>
  <si>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</si>
  <si>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</si>
  <si>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</si>
  <si>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</si>
  <si>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</si>
  <si>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</si>
  <si>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</si>
  <si>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</si>
  <si>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</si>
  <si>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</si>
  <si>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</si>
  <si>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</si>
  <si>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</si>
  <si>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</si>
  <si>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</si>
  <si>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</si>
  <si>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</si>
  <si>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</si>
  <si>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</si>
  <si>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</si>
  <si>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</si>
  <si>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</si>
  <si>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</si>
  <si>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</si>
  <si>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</si>
  <si>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</si>
  <si>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</si>
  <si>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</si>
  <si>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</si>
  <si>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</si>
  <si>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</si>
  <si>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</si>
  <si>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</si>
  <si>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</si>
  <si>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</si>
  <si>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</si>
  <si>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</si>
  <si>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</si>
  <si>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</si>
  <si>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</si>
  <si>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</si>
  <si>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</si>
  <si>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</si>
  <si>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</si>
  <si>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</si>
  <si>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</si>
  <si>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</si>
  <si>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</si>
  <si>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</si>
  <si>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</si>
  <si>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</si>
  <si>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</si>
  <si>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</si>
  <si>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</si>
  <si>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</si>
  <si>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</si>
  <si>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</si>
  <si>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</si>
  <si>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</si>
  <si>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</si>
  <si>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</si>
  <si>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</si>
  <si>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</si>
  <si>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</si>
  <si>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</si>
  <si>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</si>
  <si>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</si>
  <si>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</si>
  <si>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</si>
  <si>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</si>
  <si>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</si>
  <si>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</si>
  <si>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</si>
  <si>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</si>
  <si>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</si>
  <si>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</si>
  <si>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</si>
  <si>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</si>
  <si>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</si>
  <si>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</si>
  <si>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</si>
  <si>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</si>
  <si>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</si>
  <si>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</si>
  <si>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</si>
  <si>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</si>
  <si>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</si>
  <si>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</si>
  <si>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</si>
  <si>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</si>
  <si>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</si>
  <si>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</si>
  <si>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</si>
  <si>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</si>
  <si>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</si>
  <si>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</si>
  <si>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</si>
  <si>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</si>
  <si>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</si>
  <si>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</si>
  <si>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</si>
  <si>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</si>
  <si>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</si>
  <si>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</si>
  <si>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</si>
  <si>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</si>
  <si>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</si>
  <si>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</si>
  <si>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</si>
  <si>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</si>
  <si>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</si>
  <si>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</si>
  <si>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</si>
  <si>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</si>
  <si>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</si>
  <si>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</si>
  <si>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</si>
  <si>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</si>
  <si>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</si>
  <si>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</si>
  <si>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</si>
  <si>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</si>
  <si>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</si>
  <si>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</si>
  <si>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</si>
  <si>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</si>
  <si>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</si>
  <si>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</si>
  <si>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</si>
  <si>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</si>
  <si>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</si>
  <si>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</si>
  <si>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</si>
  <si>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</si>
  <si>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</si>
  <si>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</si>
  <si>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</si>
  <si>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</si>
  <si>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</si>
  <si>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</si>
  <si>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</si>
  <si>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</si>
  <si>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</si>
  <si>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</si>
  <si>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</si>
  <si>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</si>
  <si>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</si>
  <si>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</si>
  <si>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</si>
  <si>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</si>
  <si>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</si>
  <si>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</si>
  <si>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</si>
  <si>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</si>
  <si>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</si>
  <si>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</si>
  <si>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</si>
  <si>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</si>
  <si>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</si>
  <si>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</si>
  <si>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</si>
  <si>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</si>
  <si>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</si>
  <si>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</si>
  <si>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</si>
  <si>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</si>
  <si>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</si>
  <si>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</si>
  <si>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</si>
  <si>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</si>
  <si>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</si>
  <si>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</si>
  <si>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</si>
  <si>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</si>
  <si>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</si>
  <si>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</si>
  <si>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</si>
  <si>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</si>
  <si>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</si>
  <si>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</si>
  <si>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</si>
  <si>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</si>
  <si>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</si>
  <si>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</si>
  <si>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</si>
  <si>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</si>
  <si>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</si>
  <si>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</si>
  <si>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</si>
  <si>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</si>
  <si>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</si>
  <si>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</si>
  <si>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</si>
  <si>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</si>
  <si>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</si>
  <si>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</si>
  <si>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</si>
  <si>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</si>
  <si>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</si>
  <si>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</si>
  <si>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</si>
  <si>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</si>
  <si>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</si>
  <si>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</si>
  <si>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</si>
  <si>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</si>
  <si>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</si>
  <si>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</si>
  <si>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</si>
  <si>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</si>
  <si>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</si>
  <si>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</si>
  <si>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</si>
  <si>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</si>
  <si>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</si>
  <si>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</si>
  <si>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</si>
  <si>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</si>
  <si>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</si>
  <si>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</si>
  <si>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</si>
  <si>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</si>
  <si>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</si>
  <si>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</si>
  <si>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</si>
  <si>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</si>
  <si>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</si>
  <si>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</si>
  <si>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</si>
  <si>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</si>
  <si>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</si>
  <si>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</si>
  <si>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</si>
  <si>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</si>
  <si>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</si>
  <si>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</si>
  <si>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</si>
  <si>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</si>
  <si>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</si>
  <si>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</si>
  <si>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</si>
  <si>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</si>
  <si>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</si>
  <si>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</si>
  <si>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</si>
  <si>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</si>
  <si>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</si>
  <si>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</si>
  <si>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</si>
  <si>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</si>
  <si>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</si>
  <si>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</si>
  <si>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</si>
  <si>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</si>
  <si>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</si>
  <si>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</si>
  <si>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</si>
  <si>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</si>
  <si>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</si>
  <si>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</si>
  <si>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</si>
  <si>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</si>
  <si>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</si>
  <si>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</si>
  <si>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</si>
  <si>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</si>
  <si>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</si>
  <si>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</si>
  <si>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</si>
  <si>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</si>
  <si>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</si>
  <si>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</si>
  <si>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</si>
  <si>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</si>
  <si>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</si>
  <si>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</si>
  <si>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</si>
  <si>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</si>
  <si>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</si>
  <si>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</si>
  <si>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</si>
  <si>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</si>
  <si>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</si>
  <si>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</si>
  <si>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</si>
  <si>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</si>
  <si>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</si>
  <si>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</si>
  <si>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</si>
  <si>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</si>
  <si>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</si>
  <si>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</si>
  <si>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</si>
  <si>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</si>
  <si>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</si>
  <si>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</si>
  <si>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</si>
  <si>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</si>
  <si>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</si>
  <si>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</si>
  <si>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</si>
  <si>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</si>
  <si>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</si>
  <si>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</si>
  <si>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</si>
  <si>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</si>
  <si>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</si>
  <si>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</si>
  <si>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</si>
  <si>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</si>
  <si>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</si>
  <si>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</si>
  <si>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</si>
  <si>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</si>
  <si>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</si>
  <si>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</si>
  <si>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</si>
  <si>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</si>
  <si>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</si>
  <si>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</si>
  <si>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</si>
  <si>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</si>
  <si>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</si>
  <si>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</si>
  <si>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</si>
  <si>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</si>
  <si>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</si>
  <si>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</si>
  <si>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</si>
  <si>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</si>
  <si>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</si>
  <si>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</si>
  <si>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</si>
  <si>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</si>
  <si>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</si>
  <si>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</si>
  <si>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</si>
  <si>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</si>
  <si>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</si>
  <si>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</si>
  <si>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</si>
  <si>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</si>
  <si>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</si>
  <si>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</si>
  <si>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</si>
  <si>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</si>
  <si>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</si>
  <si>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</si>
  <si>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</si>
  <si>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</si>
  <si>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</si>
  <si>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</si>
  <si>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</si>
  <si>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</si>
  <si>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</si>
  <si>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</si>
  <si>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</si>
  <si>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</si>
  <si>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</si>
  <si>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</si>
  <si>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</si>
  <si>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</si>
  <si>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</si>
  <si>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</si>
  <si>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</si>
  <si>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</si>
  <si>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</si>
  <si>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</si>
  <si>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</si>
  <si>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</si>
  <si>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</si>
  <si>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</si>
  <si>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</si>
  <si>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</si>
  <si>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</si>
  <si>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</si>
  <si>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</si>
  <si>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</si>
  <si>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</si>
  <si>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</si>
  <si>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</si>
  <si>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</si>
  <si>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</si>
  <si>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</si>
  <si>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</si>
  <si>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</si>
  <si>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</si>
  <si>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</si>
  <si>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</si>
  <si>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</si>
  <si>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</si>
  <si>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</si>
  <si>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</si>
  <si>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</si>
  <si>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</si>
  <si>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</si>
  <si>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</si>
  <si>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</si>
  <si>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</si>
  <si>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</si>
  <si>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</si>
  <si>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</si>
  <si>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</si>
  <si>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</si>
  <si>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</si>
  <si>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</si>
  <si>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</si>
  <si>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</si>
  <si>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</si>
  <si>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</si>
  <si>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</si>
  <si>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</si>
  <si>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</si>
  <si>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</si>
  <si>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</si>
  <si>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</si>
  <si>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</si>
  <si>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</si>
  <si>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</si>
  <si>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</si>
  <si>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</si>
  <si>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</si>
  <si>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</si>
  <si>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</si>
  <si>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</si>
  <si>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</si>
  <si>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</si>
  <si>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</si>
  <si>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</si>
  <si>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</si>
  <si>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</si>
  <si>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</si>
  <si>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</si>
  <si>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</si>
  <si>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</si>
  <si>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</si>
  <si>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</si>
  <si>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</si>
  <si>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</si>
  <si>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</si>
  <si>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</si>
  <si>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</si>
  <si>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</si>
  <si>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</si>
  <si>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</si>
  <si>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</si>
  <si>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</si>
  <si>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</si>
  <si>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</si>
  <si>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</si>
  <si>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</si>
  <si>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</si>
  <si>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</si>
  <si>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</si>
  <si>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</si>
  <si>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</si>
  <si>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</si>
  <si>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</si>
  <si>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</si>
  <si>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</si>
  <si>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</si>
  <si>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</si>
  <si>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</si>
  <si>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</si>
  <si>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</si>
  <si>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</si>
  <si>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</si>
  <si>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</si>
  <si>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</si>
  <si>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</si>
  <si>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</si>
  <si>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</si>
  <si>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</si>
  <si>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</si>
  <si>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</si>
  <si>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</si>
  <si>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</si>
  <si>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</si>
  <si>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</si>
  <si>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</si>
  <si>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</si>
  <si>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</si>
  <si>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</si>
  <si>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</si>
  <si>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</si>
  <si>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</si>
  <si>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</si>
  <si>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</si>
  <si>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</si>
  <si>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</si>
  <si>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</si>
  <si>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</si>
  <si>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</si>
  <si>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</si>
  <si>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</si>
  <si>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</si>
  <si>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</si>
  <si>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</si>
  <si>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</si>
  <si>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</si>
  <si>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</si>
  <si>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</si>
  <si>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</si>
  <si>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</si>
  <si>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</si>
  <si>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</si>
  <si>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</si>
  <si>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</si>
  <si>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</si>
  <si>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</si>
  <si>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</si>
  <si>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</si>
  <si>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</si>
  <si>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</si>
  <si>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</si>
  <si>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</si>
  <si>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</si>
  <si>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</si>
  <si>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</si>
  <si>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</si>
  <si>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</si>
  <si>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</si>
  <si>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</si>
  <si>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</si>
  <si>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</si>
  <si>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</si>
  <si>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</si>
  <si>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</si>
  <si>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</si>
  <si>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</si>
  <si>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</si>
  <si>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</si>
  <si>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</si>
  <si>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</si>
  <si>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</si>
  <si>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</si>
  <si>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</si>
  <si>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</si>
  <si>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</si>
  <si>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</si>
  <si>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</si>
  <si>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</si>
  <si>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</si>
  <si>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</si>
  <si>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</si>
  <si>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</si>
  <si>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</si>
  <si>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</si>
  <si>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</si>
  <si>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</si>
  <si>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</si>
  <si>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</si>
  <si>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</si>
  <si>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</si>
  <si>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</si>
  <si>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</si>
  <si>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</si>
  <si>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</si>
  <si>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</si>
  <si>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</si>
  <si>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</si>
  <si>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</si>
  <si>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</si>
  <si>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</si>
  <si>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</si>
  <si>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</si>
  <si>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</si>
  <si>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</si>
  <si>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</si>
  <si>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</si>
  <si>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</si>
  <si>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</si>
  <si>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</si>
  <si>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</si>
  <si>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</si>
  <si>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</si>
  <si>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</si>
  <si>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</si>
  <si>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</si>
  <si>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</si>
  <si>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</si>
  <si>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</si>
  <si>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</si>
  <si>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</si>
  <si>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</si>
  <si>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</si>
  <si>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</si>
  <si>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</si>
  <si>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</si>
  <si>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</si>
  <si>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</si>
  <si>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</si>
  <si>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</si>
  <si>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</si>
  <si>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</si>
  <si>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</si>
  <si>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</si>
  <si>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</si>
  <si>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</si>
  <si>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</si>
  <si>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</si>
  <si>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</si>
  <si>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</si>
  <si>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</si>
  <si>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</si>
  <si>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</si>
  <si>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</si>
  <si>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</si>
  <si>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</si>
  <si>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</si>
  <si>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</si>
  <si>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</si>
  <si>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</si>
  <si>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</si>
  <si>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</si>
  <si>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</si>
  <si>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</si>
  <si>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</si>
  <si>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</si>
  <si>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</si>
  <si>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</si>
  <si>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</si>
  <si>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</si>
  <si>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</si>
  <si>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</si>
  <si>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</si>
  <si>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</si>
  <si>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</si>
  <si>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</si>
  <si>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</si>
  <si>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</si>
  <si>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</si>
  <si>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</si>
  <si>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</si>
  <si>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</si>
  <si>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</si>
  <si>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</si>
  <si>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</si>
  <si>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</si>
  <si>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</si>
  <si>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</si>
  <si>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</si>
  <si>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</si>
  <si>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</si>
  <si>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</si>
  <si>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</si>
  <si>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</si>
  <si>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</si>
  <si>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</si>
  <si>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</si>
  <si>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</si>
  <si>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</si>
  <si>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</si>
  <si>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</si>
  <si>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</si>
  <si>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</si>
  <si>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</si>
  <si>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</si>
  <si>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</si>
  <si>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</si>
  <si>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</si>
  <si>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</si>
  <si>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</si>
  <si>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</si>
  <si>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</si>
  <si>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</si>
  <si>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</si>
  <si>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</si>
  <si>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</si>
  <si>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</si>
  <si>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</si>
  <si>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</si>
  <si>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</si>
  <si>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</si>
  <si>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</si>
  <si>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</si>
  <si>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</si>
  <si>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</si>
  <si>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</si>
  <si>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</si>
  <si>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</si>
  <si>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</si>
  <si>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</si>
  <si>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</si>
  <si>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</si>
  <si>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</si>
  <si>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</si>
  <si>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</si>
  <si>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</si>
  <si>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</si>
  <si>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</si>
  <si>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</si>
  <si>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</si>
  <si>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</si>
  <si>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</si>
  <si>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</si>
  <si>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</si>
  <si>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</si>
  <si>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</si>
  <si>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</si>
  <si>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</si>
  <si>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</si>
  <si>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</si>
  <si>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</si>
  <si>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</si>
  <si>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</si>
  <si>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</si>
  <si>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</si>
  <si>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</si>
  <si>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</si>
  <si>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</si>
  <si>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</si>
  <si>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</si>
  <si>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</si>
  <si>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</si>
  <si>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</si>
  <si>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</si>
  <si>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</si>
  <si>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</si>
  <si>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</si>
  <si>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</si>
  <si>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</si>
  <si>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</si>
  <si>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</si>
  <si>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</si>
  <si>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</si>
  <si>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</si>
  <si>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</si>
  <si>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</si>
  <si>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</si>
  <si>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</si>
  <si>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</si>
  <si>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</si>
  <si>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</si>
  <si>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</si>
  <si>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</si>
  <si>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</si>
  <si>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</si>
  <si>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</si>
  <si>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</si>
  <si>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</si>
  <si>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</si>
  <si>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</si>
  <si>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</si>
  <si>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</si>
  <si>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</si>
  <si>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</si>
  <si>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</si>
  <si>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</si>
  <si>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</si>
  <si>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</si>
  <si>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</si>
  <si>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</si>
  <si>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</si>
  <si>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</si>
  <si>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</si>
  <si>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</si>
  <si>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</si>
  <si>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</si>
  <si>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</si>
  <si>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</si>
  <si>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</si>
  <si>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</si>
  <si>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</si>
  <si>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</si>
  <si>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</si>
  <si>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</si>
  <si>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</si>
  <si>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</si>
  <si>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</si>
  <si>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</si>
  <si>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</si>
  <si>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</si>
  <si>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</si>
  <si>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</si>
  <si>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</si>
  <si>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</si>
  <si>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</si>
  <si>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</si>
  <si>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</si>
  <si>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</si>
  <si>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</si>
  <si>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</si>
  <si>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</si>
  <si>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</si>
  <si>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</si>
  <si>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</si>
  <si>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</si>
  <si>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</si>
  <si>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</si>
  <si>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</si>
  <si>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</si>
  <si>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</si>
  <si>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</si>
  <si>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</si>
  <si>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</si>
  <si>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</si>
  <si>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</si>
  <si>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</si>
  <si>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</si>
  <si>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</si>
  <si>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</si>
  <si>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</si>
  <si>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</si>
  <si>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</si>
  <si>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</si>
  <si>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</si>
  <si>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</si>
  <si>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</si>
  <si>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</si>
  <si>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</si>
  <si>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</si>
  <si>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</si>
  <si>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</si>
  <si>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</si>
  <si>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</si>
  <si>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</si>
  <si>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</si>
  <si>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</si>
  <si>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</si>
  <si>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</si>
  <si>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</si>
  <si>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</si>
  <si>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</si>
  <si>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</si>
  <si>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</si>
  <si>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</si>
  <si>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</si>
  <si>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</si>
  <si>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</si>
  <si>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</si>
  <si>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</si>
  <si>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</si>
  <si>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</si>
  <si>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</si>
  <si>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</si>
  <si>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</si>
  <si>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</si>
  <si>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</si>
  <si>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</si>
  <si>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</si>
  <si>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</si>
  <si>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</si>
  <si>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</si>
  <si>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</si>
  <si>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</si>
  <si>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</si>
  <si>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</si>
  <si>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</si>
  <si>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</si>
  <si>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</si>
  <si>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</si>
  <si>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</si>
  <si>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</si>
  <si>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</si>
  <si>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</si>
  <si>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</si>
  <si>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</si>
  <si>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</si>
  <si>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</si>
  <si>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</si>
  <si>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</si>
  <si>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</si>
  <si>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</si>
  <si>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</si>
  <si>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</si>
  <si>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</si>
  <si>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</si>
  <si>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</si>
  <si>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</si>
  <si>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</si>
  <si>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</si>
  <si>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</si>
  <si>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</si>
  <si>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</si>
  <si>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</si>
  <si>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</si>
  <si>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</si>
  <si>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</si>
  <si>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</si>
  <si>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</si>
  <si>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</si>
  <si>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</si>
  <si>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</si>
  <si>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</si>
  <si>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</si>
  <si>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</si>
  <si>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</si>
  <si>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</si>
  <si>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</si>
  <si>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</si>
  <si>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</si>
  <si>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</si>
  <si>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</si>
  <si>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</si>
  <si>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</si>
  <si>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</si>
  <si>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</si>
  <si>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</si>
  <si>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</si>
  <si>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</si>
  <si>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</si>
  <si>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</si>
  <si>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</si>
  <si>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</si>
  <si>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</si>
  <si>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</si>
  <si>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</si>
  <si>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</si>
  <si>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</si>
  <si>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</si>
  <si>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</si>
  <si>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</si>
  <si>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</si>
  <si>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</si>
  <si>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</si>
  <si>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</si>
  <si>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</si>
  <si>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</si>
  <si>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</si>
  <si>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</si>
  <si>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</si>
  <si>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</si>
  <si>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</si>
  <si>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</si>
  <si>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</si>
  <si>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</si>
  <si>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</si>
  <si>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</si>
  <si>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</si>
  <si>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</si>
  <si>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</si>
  <si>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</si>
  <si>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</si>
  <si>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</si>
  <si>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</si>
  <si>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</si>
  <si>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</si>
  <si>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</si>
  <si>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</si>
  <si>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</si>
  <si>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</si>
  <si>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</si>
  <si>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</si>
  <si>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</si>
  <si>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</si>
  <si>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</si>
  <si>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</si>
  <si>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</si>
  <si>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</si>
  <si>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</si>
  <si>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</si>
  <si>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</si>
  <si>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</si>
  <si>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</si>
  <si>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</si>
  <si>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</si>
  <si>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</si>
  <si>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</si>
  <si>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</si>
  <si>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</si>
  <si>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</si>
  <si>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</si>
  <si>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</si>
  <si>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</si>
  <si>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</si>
  <si>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</si>
  <si>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</si>
  <si>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</si>
  <si>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</si>
  <si>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</si>
  <si>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</si>
  <si>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</si>
  <si>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</si>
  <si>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</si>
  <si>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</si>
  <si>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</si>
  <si>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</si>
  <si>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</si>
  <si>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</si>
  <si>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</si>
  <si>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</si>
  <si>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</si>
  <si>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</si>
  <si>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</si>
  <si>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</si>
  <si>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</si>
  <si>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</si>
  <si>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</si>
  <si>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</si>
  <si>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</si>
  <si>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</si>
  <si>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</si>
  <si>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</si>
  <si>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</si>
  <si>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</si>
  <si>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</si>
  <si>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</si>
  <si>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</si>
  <si>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</si>
  <si>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</si>
  <si>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</si>
  <si>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</si>
  <si>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</si>
  <si>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</si>
  <si>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</si>
  <si>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</si>
  <si>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</si>
  <si>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</si>
  <si>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</si>
  <si>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</si>
  <si>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</si>
  <si>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</si>
  <si>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</si>
  <si>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</si>
  <si>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</si>
  <si>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</si>
  <si>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</si>
  <si>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</si>
  <si>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</si>
  <si>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</si>
  <si>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</si>
  <si>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</si>
  <si>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</si>
  <si>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</si>
  <si>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</si>
  <si>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</si>
  <si>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</si>
  <si>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</si>
  <si>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</si>
  <si>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</si>
  <si>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</si>
  <si>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</si>
  <si>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</si>
  <si>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</si>
  <si>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</si>
  <si>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</si>
  <si>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</si>
  <si>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</si>
  <si>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</si>
  <si>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</si>
  <si>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</si>
  <si>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</si>
  <si>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</si>
  <si>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</si>
  <si>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</si>
  <si>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</si>
  <si>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</si>
  <si>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</si>
  <si>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</si>
  <si>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</si>
  <si>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</si>
  <si>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</si>
  <si>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</si>
  <si>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</si>
  <si>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</si>
  <si>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</si>
  <si>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</si>
  <si>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</si>
  <si>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</si>
  <si>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</si>
  <si>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</si>
  <si>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</si>
  <si>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</si>
  <si>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</si>
  <si>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</si>
  <si>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</si>
  <si>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</si>
  <si>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</si>
  <si>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</si>
  <si>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</si>
  <si>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</si>
  <si>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</si>
  <si>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</si>
  <si>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</si>
  <si>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</si>
  <si>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</si>
  <si>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</si>
  <si>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</si>
  <si>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</si>
  <si>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</si>
  <si>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</si>
  <si>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</si>
  <si>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</si>
  <si>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</si>
  <si>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</si>
  <si>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</si>
  <si>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</si>
  <si>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</si>
  <si>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</si>
  <si>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</si>
  <si>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</si>
  <si>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</si>
  <si>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</si>
  <si>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</si>
  <si>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</si>
  <si>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</si>
  <si>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</si>
  <si>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</si>
  <si>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</si>
  <si>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</si>
  <si>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</si>
  <si>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</si>
  <si>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</si>
  <si>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</si>
  <si>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</si>
  <si>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</si>
  <si>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</si>
  <si>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</si>
  <si>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</si>
  <si>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</si>
  <si>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</si>
  <si>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</si>
  <si>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</si>
  <si>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</si>
  <si>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</si>
  <si>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</si>
  <si>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</si>
  <si>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</si>
  <si>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</si>
  <si>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</si>
  <si>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</si>
  <si>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</si>
  <si>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</si>
  <si>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</si>
  <si>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</si>
  <si>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</si>
  <si>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</si>
  <si>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</si>
  <si>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</si>
  <si>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</si>
  <si>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</si>
  <si>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</si>
  <si>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</si>
  <si>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</si>
  <si>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</si>
  <si>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</si>
  <si>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</si>
  <si>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</si>
  <si>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</si>
  <si>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</si>
  <si>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</si>
  <si>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</si>
  <si>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</si>
  <si>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</si>
  <si>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</si>
  <si>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</si>
  <si>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</si>
  <si>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</si>
  <si>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</si>
  <si>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</si>
  <si>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</si>
  <si>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</si>
  <si>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</si>
  <si>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</si>
  <si>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</si>
  <si>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</si>
  <si>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</si>
  <si>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</si>
  <si>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</si>
  <si>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</si>
  <si>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</si>
  <si>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</si>
  <si>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</si>
  <si>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</si>
  <si>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</si>
  <si>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</si>
  <si>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</si>
  <si>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</si>
  <si>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</si>
  <si>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</si>
  <si>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</si>
  <si>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</si>
  <si>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</si>
  <si>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</si>
  <si>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</si>
  <si>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</si>
  <si>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</si>
  <si>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</si>
  <si>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</si>
  <si>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</si>
  <si>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</si>
  <si>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</si>
  <si>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</si>
  <si>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</si>
  <si>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</si>
  <si>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</si>
  <si>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</si>
  <si>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</si>
  <si>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</si>
  <si>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</si>
  <si>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</si>
  <si>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</si>
  <si>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</si>
  <si>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</si>
  <si>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</si>
  <si>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</si>
  <si>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</si>
  <si>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</si>
  <si>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</si>
  <si>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</si>
  <si>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</si>
  <si>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</si>
  <si>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</si>
  <si>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</si>
  <si>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</si>
  <si>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</si>
  <si>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</si>
  <si>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</si>
  <si>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</si>
  <si>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</si>
  <si>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</si>
  <si>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</si>
  <si>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</si>
  <si>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</si>
  <si>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</si>
  <si>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</si>
  <si>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</si>
  <si>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</si>
  <si>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</si>
  <si>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</si>
  <si>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</si>
  <si>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</si>
  <si>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</si>
  <si>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</si>
  <si>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</si>
  <si>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</si>
  <si>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</si>
  <si>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</si>
  <si>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</si>
  <si>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</si>
  <si>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</si>
  <si>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</si>
  <si>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</si>
  <si>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</si>
  <si>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</si>
  <si>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</si>
  <si>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</si>
  <si>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</si>
  <si>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</si>
  <si>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</si>
  <si>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</si>
  <si>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</si>
  <si>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</si>
  <si>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</si>
  <si>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</si>
  <si>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</si>
  <si>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</si>
  <si>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</si>
  <si>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</si>
  <si>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</si>
  <si>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</si>
  <si>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</si>
  <si>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</si>
  <si>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</si>
  <si>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</si>
  <si>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</si>
  <si>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</si>
  <si>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</si>
  <si>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</si>
  <si>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</si>
  <si>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</si>
  <si>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</si>
  <si>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</si>
  <si>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</si>
  <si>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</si>
  <si>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</si>
  <si>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</si>
  <si>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</si>
  <si>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</si>
  <si>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</si>
  <si>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</si>
  <si>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</si>
  <si>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</si>
  <si>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</si>
  <si>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</si>
  <si>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</si>
  <si>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</si>
  <si>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</si>
  <si>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</si>
  <si>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</si>
  <si>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</si>
  <si>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</si>
  <si>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</si>
  <si>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</si>
  <si>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</si>
  <si>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</si>
  <si>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</si>
  <si>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</si>
  <si>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</si>
  <si>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</si>
  <si>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</si>
  <si>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</si>
  <si>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</si>
  <si>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</si>
  <si>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</si>
  <si>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</si>
  <si>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</si>
  <si>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</si>
  <si>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</si>
  <si>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</si>
  <si>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</si>
  <si>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</si>
  <si>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</si>
  <si>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</si>
  <si>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</si>
  <si>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</si>
  <si>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</si>
  <si>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</si>
  <si>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</si>
  <si>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</si>
  <si>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</si>
  <si>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</si>
  <si>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</si>
  <si>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</si>
  <si>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</si>
  <si>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</si>
  <si>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</si>
  <si>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</si>
  <si>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</si>
  <si>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</si>
  <si>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</si>
  <si>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</si>
  <si>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</si>
  <si>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</si>
  <si>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</si>
  <si>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</si>
  <si>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</si>
  <si>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</si>
  <si>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</si>
  <si>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</si>
  <si>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</si>
  <si>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</si>
  <si>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</si>
  <si>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</si>
  <si>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</si>
  <si>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</si>
  <si>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</si>
  <si>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</si>
  <si>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</si>
  <si>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</si>
  <si>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</si>
  <si>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</si>
  <si>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</si>
  <si>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</si>
  <si>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</si>
  <si>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</si>
  <si>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</si>
  <si>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</si>
  <si>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</si>
  <si>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</si>
  <si>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</si>
  <si>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</si>
  <si>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</si>
  <si>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</si>
  <si>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</si>
  <si>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</si>
  <si>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</si>
  <si>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</si>
  <si>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</si>
  <si>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</si>
  <si>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</si>
  <si>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</si>
  <si>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</si>
  <si>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</si>
  <si>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</si>
  <si>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</si>
  <si>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</si>
  <si>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</si>
  <si>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</si>
  <si>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</si>
  <si>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</si>
  <si>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</si>
  <si>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</si>
  <si>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</si>
  <si>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</si>
  <si>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</si>
  <si>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</si>
  <si>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</si>
  <si>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</si>
  <si>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</si>
  <si>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</si>
  <si>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</si>
  <si>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</si>
  <si>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</si>
  <si>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</si>
  <si>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</si>
  <si>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</si>
  <si>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</si>
  <si>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</si>
  <si>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</si>
  <si>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</si>
  <si>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</si>
  <si>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</si>
  <si>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</si>
  <si>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</si>
  <si>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</si>
  <si>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</si>
  <si>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</si>
  <si>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</si>
  <si>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</si>
  <si>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</si>
  <si>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</si>
  <si>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</si>
  <si>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</si>
  <si>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</si>
  <si>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</si>
  <si>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</si>
  <si>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</si>
  <si>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</si>
  <si>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</si>
  <si>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</si>
  <si>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</si>
  <si>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</si>
  <si>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</si>
  <si>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</si>
  <si>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</si>
  <si>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</si>
  <si>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</si>
  <si>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</si>
  <si>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</si>
  <si>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</si>
  <si>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</si>
  <si>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</si>
  <si>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</si>
  <si>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</si>
  <si>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</si>
  <si>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</si>
  <si>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</si>
  <si>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</si>
  <si>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</si>
  <si>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</si>
  <si>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</si>
  <si>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</si>
  <si>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</si>
  <si>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</si>
  <si>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</si>
  <si>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</si>
  <si>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</si>
  <si>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</si>
  <si>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</si>
  <si>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</si>
  <si>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</si>
  <si>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</si>
  <si>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</si>
  <si>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</si>
  <si>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</si>
  <si>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</si>
  <si>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</si>
  <si>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</si>
  <si>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</si>
  <si>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</si>
  <si>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</si>
  <si>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</si>
  <si>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</si>
  <si>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</si>
  <si>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</si>
  <si>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</si>
  <si>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</si>
  <si>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</si>
  <si>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</si>
  <si>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</si>
  <si>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</si>
  <si>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</si>
  <si>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</si>
  <si>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</si>
  <si>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</si>
  <si>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</si>
  <si>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</si>
  <si>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</si>
  <si>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</si>
  <si>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</si>
  <si>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</si>
  <si>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</si>
  <si>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</si>
  <si>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</si>
  <si>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</si>
  <si>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</si>
  <si>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</si>
  <si>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</si>
  <si>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</si>
  <si>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</si>
  <si>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</si>
  <si>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</si>
  <si>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</si>
  <si>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</si>
  <si>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</si>
  <si>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</si>
  <si>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</si>
  <si>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</si>
  <si>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</si>
  <si>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</si>
  <si>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</si>
  <si>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</si>
  <si>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</si>
  <si>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</si>
  <si>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</si>
  <si>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</si>
  <si>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</si>
  <si>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</si>
  <si>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</si>
  <si>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</si>
  <si>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</si>
  <si>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</si>
  <si>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</si>
  <si>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</si>
  <si>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</si>
  <si>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</si>
  <si>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</si>
  <si>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</si>
  <si>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</si>
  <si>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</si>
  <si>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</si>
  <si>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</si>
  <si>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</si>
  <si>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</si>
  <si>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</si>
  <si>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</si>
  <si>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</si>
  <si>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</si>
  <si>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</si>
  <si>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</si>
  <si>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</si>
  <si>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</si>
  <si>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</si>
  <si>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</si>
  <si>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</si>
  <si>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</si>
  <si>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</si>
  <si>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</si>
  <si>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</si>
  <si>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</si>
  <si>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</si>
  <si>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</si>
  <si>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</si>
  <si>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</si>
  <si>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</si>
  <si>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</si>
  <si>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</si>
  <si>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</si>
  <si>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</si>
  <si>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</si>
  <si>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</si>
  <si>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</si>
  <si>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</si>
  <si>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</si>
  <si>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</si>
  <si>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</si>
  <si>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</si>
  <si>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</si>
  <si>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</si>
  <si>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</si>
  <si>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</si>
  <si>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</si>
  <si>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</si>
  <si>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</si>
  <si>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</si>
  <si>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</si>
  <si>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</si>
  <si>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</si>
  <si>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</si>
  <si>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</si>
  <si>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</si>
  <si>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</si>
  <si>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</si>
  <si>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</si>
  <si>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</si>
  <si>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</si>
  <si>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</si>
  <si>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</si>
  <si>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</si>
  <si>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</si>
  <si>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</si>
  <si>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</si>
  <si>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</si>
  <si>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</si>
  <si>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</si>
  <si>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</si>
  <si>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</si>
  <si>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</si>
  <si>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</si>
  <si>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</si>
  <si>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</si>
  <si>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</si>
  <si>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</si>
  <si>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</si>
  <si>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</si>
  <si>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</si>
  <si>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</si>
  <si>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</si>
  <si>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</si>
  <si>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</si>
  <si>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</si>
  <si>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</si>
  <si>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</si>
  <si>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</si>
  <si>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</si>
  <si>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</si>
  <si>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</si>
  <si>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</si>
  <si>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</si>
  <si>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</si>
  <si>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</si>
  <si>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</si>
  <si>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</si>
  <si>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</si>
  <si>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</si>
  <si>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</si>
  <si>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</si>
  <si>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</si>
  <si>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</si>
  <si>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</si>
  <si>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</si>
  <si>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</si>
  <si>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</si>
  <si>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</si>
  <si>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</si>
  <si>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</si>
  <si>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</si>
  <si>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</si>
  <si>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</si>
  <si>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</si>
  <si>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</si>
  <si>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</si>
  <si>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</si>
  <si>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</si>
  <si>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</si>
  <si>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</si>
  <si>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</si>
  <si>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</si>
  <si>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</si>
  <si>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</si>
  <si>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</si>
  <si>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</si>
  <si>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</si>
  <si>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</si>
  <si>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</si>
  <si>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</si>
  <si>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</si>
  <si>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</si>
  <si>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</si>
  <si>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</si>
  <si>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</si>
  <si>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</si>
  <si>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</si>
  <si>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</si>
  <si>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</si>
  <si>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</si>
  <si>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</si>
  <si>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</si>
  <si>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</si>
  <si>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</si>
  <si>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</si>
  <si>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</si>
  <si>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</si>
  <si>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</si>
  <si>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</si>
  <si>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</si>
  <si>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</si>
  <si>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</si>
  <si>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</si>
  <si>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</si>
  <si>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</si>
  <si>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</si>
  <si>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</si>
  <si>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</si>
  <si>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</si>
  <si>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</si>
  <si>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</si>
  <si>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</si>
  <si>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</si>
  <si>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</si>
  <si>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</si>
  <si>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</si>
  <si>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</si>
  <si>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</si>
  <si>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</si>
  <si>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</si>
  <si>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</si>
  <si>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</si>
  <si>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</si>
  <si>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</si>
  <si>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</si>
  <si>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</si>
  <si>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</si>
  <si>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</si>
  <si>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</si>
  <si>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</si>
  <si>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</si>
  <si>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</si>
  <si>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</si>
  <si>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</si>
  <si>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</si>
  <si>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</si>
  <si>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</si>
  <si>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</si>
  <si>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</si>
  <si>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</si>
  <si>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</si>
  <si>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</si>
  <si>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</si>
  <si>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</si>
  <si>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</si>
  <si>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</si>
  <si>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</si>
  <si>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</si>
  <si>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</si>
  <si>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</si>
  <si>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</si>
  <si>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</si>
  <si>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</si>
  <si>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</si>
  <si>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</si>
  <si>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</si>
  <si>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</si>
  <si>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</si>
  <si>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</si>
  <si>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</si>
  <si>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</si>
  <si>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</si>
  <si>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</si>
  <si>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</si>
  <si>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</si>
  <si>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</si>
  <si>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</si>
  <si>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</si>
  <si>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</si>
  <si>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</si>
  <si>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</si>
  <si>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</si>
  <si>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</si>
  <si>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</si>
  <si>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</si>
  <si>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</si>
  <si>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</si>
  <si>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</si>
  <si>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</si>
  <si>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</si>
  <si>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</si>
  <si>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</si>
  <si>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</si>
  <si>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</si>
  <si>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</si>
  <si>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</si>
  <si>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</si>
  <si>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</si>
  <si>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</si>
  <si>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</si>
  <si>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</si>
  <si>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</si>
  <si>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</si>
  <si>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</si>
  <si>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</si>
  <si>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</si>
  <si>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</si>
  <si>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</si>
  <si>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</si>
  <si>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</si>
  <si>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</si>
  <si>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</si>
  <si>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</si>
  <si>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</si>
  <si>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</si>
  <si>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</si>
  <si>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</si>
  <si>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</si>
  <si>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</si>
  <si>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</si>
  <si>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</si>
  <si>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</si>
  <si>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</si>
  <si>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</si>
  <si>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</si>
  <si>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</si>
  <si>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</si>
  <si>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</si>
  <si>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</si>
  <si>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</si>
  <si>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</si>
  <si>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</si>
  <si>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</si>
  <si>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</si>
  <si>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</si>
  <si>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</si>
  <si>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</si>
  <si>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</si>
  <si>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</si>
  <si>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</si>
  <si>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</si>
  <si>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</si>
  <si>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</si>
  <si>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</si>
  <si>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</si>
  <si>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</si>
  <si>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</si>
  <si>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</si>
  <si>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</si>
  <si>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</si>
  <si>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</si>
  <si>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</si>
  <si>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</si>
  <si>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</si>
  <si>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</si>
  <si>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</si>
  <si>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</si>
  <si>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</si>
  <si>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</si>
  <si>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</si>
  <si>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</si>
  <si>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</si>
  <si>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</si>
  <si>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</si>
  <si>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</si>
  <si>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</si>
  <si>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</si>
  <si>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</si>
  <si>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</si>
  <si>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</si>
  <si>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</si>
  <si>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</si>
  <si>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</si>
  <si>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</si>
  <si>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</si>
  <si>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</si>
  <si>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</si>
  <si>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</si>
  <si>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</si>
  <si>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</si>
  <si>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</si>
  <si>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</si>
  <si>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</si>
  <si>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</si>
  <si>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</si>
  <si>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</si>
  <si>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</si>
  <si>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</si>
  <si>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</si>
  <si>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</si>
  <si>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</si>
  <si>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</si>
  <si>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</si>
  <si>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</si>
  <si>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</si>
  <si>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</si>
  <si>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</si>
  <si>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</si>
  <si>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</si>
  <si>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</si>
  <si>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</si>
  <si>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</si>
  <si>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</si>
  <si>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</si>
  <si>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</si>
  <si>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</si>
  <si>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</si>
  <si>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</si>
  <si>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</si>
  <si>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</si>
  <si>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</si>
  <si>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</si>
  <si>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</si>
  <si>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</si>
  <si>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</si>
  <si>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</si>
  <si>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</si>
  <si>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</si>
  <si>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</si>
  <si>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</si>
  <si>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</si>
  <si>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</si>
  <si>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</si>
  <si>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</si>
  <si>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</si>
  <si>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</si>
  <si>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</si>
  <si>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</si>
  <si>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</si>
  <si>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</si>
  <si>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</si>
  <si>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</si>
  <si>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</si>
  <si>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</si>
  <si>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</si>
  <si>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</si>
  <si>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</si>
  <si>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</si>
  <si>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</si>
  <si>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</si>
  <si>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</si>
  <si>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</si>
  <si>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</si>
  <si>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</si>
  <si>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</si>
  <si>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</si>
  <si>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</si>
  <si>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</si>
  <si>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</si>
  <si>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</si>
  <si>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</si>
  <si>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</si>
  <si>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</si>
  <si>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</si>
  <si>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</si>
  <si>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</si>
  <si>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</si>
  <si>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</si>
  <si>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</si>
  <si>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</si>
  <si>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</si>
  <si>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</si>
  <si>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</si>
  <si>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</si>
  <si>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</si>
  <si>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</si>
  <si>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</si>
  <si>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</si>
  <si>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</si>
  <si>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</si>
  <si>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</si>
  <si>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</si>
  <si>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</si>
  <si>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</si>
  <si>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</si>
  <si>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</si>
  <si>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</si>
  <si>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</si>
  <si>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</si>
  <si>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</si>
  <si>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</si>
  <si>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</si>
  <si>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</si>
  <si>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</si>
  <si>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</si>
  <si>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</si>
  <si>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</si>
  <si>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</si>
  <si>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</si>
  <si>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</si>
  <si>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</si>
  <si>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</si>
  <si>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</si>
  <si>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</si>
  <si>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</si>
  <si>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</si>
  <si>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</si>
  <si>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</si>
  <si>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</si>
  <si>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</si>
  <si>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</si>
  <si>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</si>
  <si>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</si>
  <si>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</si>
  <si>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</si>
  <si>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</si>
  <si>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</si>
  <si>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</si>
  <si>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</si>
  <si>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</si>
  <si>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</si>
  <si>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</si>
  <si>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</si>
  <si>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</si>
  <si>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</si>
  <si>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</si>
  <si>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</si>
  <si>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</si>
  <si>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</si>
  <si>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</si>
  <si>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</si>
  <si>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</si>
  <si>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</si>
  <si>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</si>
  <si>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</si>
  <si>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</si>
  <si>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</si>
  <si>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</si>
  <si>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</si>
  <si>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</si>
  <si>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</si>
  <si>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</si>
  <si>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</si>
  <si>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</si>
  <si>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</si>
  <si>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</si>
  <si>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</si>
  <si>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</si>
  <si>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</si>
  <si>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</si>
  <si>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</si>
  <si>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</si>
  <si>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</si>
  <si>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</si>
  <si>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</si>
  <si>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</si>
  <si>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</si>
  <si>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</si>
  <si>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</si>
  <si>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</si>
  <si>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</si>
  <si>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</si>
  <si>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</si>
  <si>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</si>
  <si>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</si>
  <si>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</si>
  <si>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</si>
  <si>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</si>
  <si>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</si>
  <si>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</si>
  <si>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</si>
  <si>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</si>
  <si>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</si>
  <si>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</si>
  <si>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</si>
  <si>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</si>
  <si>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</si>
  <si>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</si>
  <si>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</si>
  <si>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</si>
  <si>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</si>
  <si>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</si>
  <si>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</si>
  <si>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</si>
  <si>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</si>
  <si>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</si>
  <si>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</si>
  <si>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</si>
  <si>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</si>
  <si>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</si>
  <si>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</si>
  <si>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</si>
  <si>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</si>
  <si>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</si>
  <si>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</si>
  <si>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</si>
  <si>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</si>
  <si>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</si>
  <si>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</si>
  <si>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</si>
  <si>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</si>
  <si>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</si>
  <si>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</si>
  <si>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</si>
  <si>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</si>
  <si>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</si>
  <si>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</si>
  <si>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</si>
  <si>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</si>
  <si>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</si>
  <si>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</si>
  <si>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</si>
  <si>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</si>
  <si>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</si>
  <si>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</si>
  <si>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</si>
  <si>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</si>
  <si>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</si>
  <si>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</si>
  <si>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</si>
  <si>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</si>
  <si>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</si>
  <si>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</si>
  <si>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</si>
  <si>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</si>
  <si>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</si>
  <si>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</si>
  <si>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</si>
  <si>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</si>
  <si>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</si>
  <si>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</si>
  <si>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</si>
  <si>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</si>
  <si>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</si>
  <si>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</si>
  <si>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</si>
  <si>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</si>
  <si>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</si>
  <si>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</si>
  <si>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</si>
  <si>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</si>
  <si>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</si>
  <si>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</si>
  <si>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</si>
  <si>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</si>
  <si>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</si>
  <si>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</si>
  <si>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</si>
  <si>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</si>
  <si>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</si>
  <si>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</si>
  <si>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</si>
  <si>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</si>
  <si>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</si>
  <si>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</si>
  <si>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</si>
  <si>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</si>
  <si>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</si>
  <si>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</si>
  <si>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</si>
  <si>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</si>
  <si>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</si>
  <si>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</si>
  <si>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</si>
  <si>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</si>
  <si>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</si>
  <si>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</si>
  <si>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</si>
  <si>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</si>
  <si>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</si>
  <si>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</si>
  <si>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</si>
  <si>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</si>
  <si>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</si>
  <si>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</si>
  <si>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</si>
  <si>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</si>
  <si>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</si>
  <si>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</si>
  <si>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</si>
  <si>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</si>
  <si>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</si>
  <si>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</si>
  <si>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</si>
  <si>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</si>
  <si>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</si>
  <si>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</si>
  <si>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</si>
  <si>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</si>
  <si>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</si>
  <si>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</si>
  <si>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</si>
  <si>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</si>
  <si>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</si>
  <si>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</si>
  <si>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</si>
  <si>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</si>
  <si>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</si>
  <si>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</si>
  <si>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</si>
  <si>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</si>
  <si>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</si>
  <si>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</si>
  <si>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</si>
  <si>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</si>
  <si>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</si>
  <si>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</si>
  <si>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</si>
  <si>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</si>
  <si>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</si>
  <si>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</si>
  <si>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</si>
  <si>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</si>
  <si>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</si>
  <si>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</si>
  <si>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</si>
  <si>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</si>
  <si>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</si>
  <si>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</si>
  <si>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</si>
  <si>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</si>
  <si>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</si>
  <si>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</si>
  <si>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</si>
  <si>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</si>
  <si>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</si>
  <si>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</si>
  <si>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</si>
  <si>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</si>
  <si>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</si>
  <si>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</si>
  <si>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</si>
  <si>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</si>
  <si>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</si>
  <si>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</si>
  <si>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</si>
  <si>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</si>
  <si>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</si>
  <si>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</si>
  <si>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</si>
  <si>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</si>
  <si>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</si>
  <si>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</si>
  <si>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</si>
  <si>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</si>
  <si>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</si>
  <si>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</si>
  <si>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</si>
  <si>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</si>
  <si>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</si>
  <si>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</si>
  <si>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</si>
  <si>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</si>
  <si>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</si>
  <si>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</si>
  <si>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</si>
  <si>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</si>
  <si>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</si>
  <si>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</si>
  <si>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</si>
  <si>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</si>
  <si>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</si>
  <si>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</si>
  <si>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</si>
  <si>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</si>
  <si>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</si>
  <si>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</si>
  <si>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</si>
  <si>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</si>
  <si>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</si>
  <si>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</si>
  <si>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</si>
  <si>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</si>
  <si>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</si>
  <si>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</si>
  <si>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</si>
  <si>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</si>
  <si>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</si>
  <si>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</si>
  <si>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</si>
  <si>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</si>
  <si>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</si>
  <si>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</si>
  <si>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</si>
  <si>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</si>
  <si>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</si>
  <si>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</si>
  <si>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</si>
  <si>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</si>
  <si>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</si>
  <si>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</si>
  <si>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</si>
  <si>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</si>
  <si>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</si>
  <si>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</si>
  <si>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</si>
  <si>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</si>
  <si>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</si>
  <si>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</si>
  <si>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</si>
  <si>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</si>
  <si>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</si>
  <si>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</si>
  <si>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</si>
  <si>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</si>
  <si>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</si>
  <si>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</si>
  <si>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</si>
  <si>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</si>
  <si>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</si>
  <si>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</si>
  <si>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</si>
  <si>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</si>
  <si>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</si>
  <si>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</si>
  <si>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</si>
  <si>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</si>
  <si>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</si>
  <si>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</si>
  <si>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</si>
  <si>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</si>
  <si>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</si>
  <si>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</si>
  <si>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</si>
  <si>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</si>
  <si>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</si>
  <si>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</si>
  <si>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</si>
  <si>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</si>
  <si>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</si>
  <si>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</si>
  <si>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</si>
  <si>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</si>
  <si>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</si>
  <si>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</si>
  <si>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</si>
  <si>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</si>
  <si>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</si>
  <si>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</si>
  <si>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</si>
  <si>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</si>
  <si>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</si>
  <si>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</si>
  <si>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</si>
  <si>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</si>
  <si>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</si>
  <si>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</si>
  <si>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</si>
  <si>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</si>
  <si>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</si>
  <si>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</si>
  <si>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</si>
  <si>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</si>
  <si>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</si>
  <si>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</si>
  <si>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</si>
  <si>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</si>
  <si>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</si>
  <si>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</si>
  <si>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</si>
  <si>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</si>
  <si>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</si>
  <si>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</si>
  <si>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</si>
  <si>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</si>
  <si>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</si>
  <si>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</si>
  <si>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</si>
  <si>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</si>
  <si>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</si>
  <si>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</si>
  <si>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</si>
  <si>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</si>
  <si>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</si>
  <si>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</si>
  <si>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</si>
  <si>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</si>
  <si>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</si>
  <si>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</si>
  <si>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</si>
  <si>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</si>
  <si>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</si>
  <si>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</si>
  <si>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</si>
  <si>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</si>
  <si>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</si>
  <si>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</si>
  <si>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</si>
  <si>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</si>
  <si>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</si>
  <si>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</si>
  <si>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</si>
  <si>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</si>
  <si>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</si>
  <si>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</si>
  <si>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</si>
  <si>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</si>
  <si>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</si>
  <si>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</si>
  <si>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</si>
  <si>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</si>
  <si>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</si>
  <si>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</si>
  <si>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</si>
  <si>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</si>
  <si>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</si>
  <si>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</si>
  <si>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</si>
  <si>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</si>
  <si>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</si>
  <si>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</si>
  <si>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</si>
  <si>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</si>
  <si>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</si>
  <si>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</si>
  <si>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</si>
  <si>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</si>
  <si>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</si>
  <si>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</si>
  <si>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</si>
  <si>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</si>
  <si>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</si>
  <si>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</si>
  <si>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</si>
  <si>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</si>
  <si>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</si>
  <si>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</si>
  <si>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</si>
  <si>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</si>
  <si>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</si>
  <si>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</si>
  <si>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</si>
  <si>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</si>
  <si>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</si>
  <si>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</si>
  <si>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</si>
  <si>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</si>
  <si>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</si>
  <si>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</si>
  <si>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</si>
  <si>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</si>
  <si>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</si>
  <si>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</si>
  <si>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</si>
  <si>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</si>
  <si>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</si>
  <si>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</si>
  <si>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</si>
  <si>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</si>
  <si>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</si>
  <si>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</si>
  <si>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</si>
  <si>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</si>
  <si>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</si>
  <si>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</si>
  <si>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</si>
  <si>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</si>
  <si>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</si>
  <si>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</si>
  <si>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</si>
  <si>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</si>
  <si>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</si>
  <si>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</si>
  <si>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</si>
  <si>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</si>
  <si>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</si>
  <si>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</si>
  <si>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</si>
  <si>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</si>
  <si>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</si>
  <si>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</si>
  <si>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</si>
  <si>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</si>
  <si>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</si>
  <si>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</si>
  <si>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</si>
  <si>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</si>
  <si>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</si>
  <si>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</si>
  <si>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</si>
  <si>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</si>
  <si>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</si>
  <si>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</si>
  <si>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</si>
  <si>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</si>
  <si>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</si>
  <si>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</si>
  <si>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</si>
  <si>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</si>
  <si>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</si>
  <si>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</si>
  <si>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</si>
  <si>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</si>
  <si>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</si>
  <si>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</si>
  <si>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</si>
  <si>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</si>
  <si>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</si>
  <si>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</si>
  <si>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</si>
  <si>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</si>
  <si>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</si>
  <si>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</si>
  <si>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</si>
  <si>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</si>
  <si>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</si>
  <si>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</si>
  <si>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</si>
  <si>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</si>
  <si>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</si>
  <si>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</si>
  <si>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</si>
  <si>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</si>
  <si>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</si>
  <si>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</si>
  <si>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</si>
  <si>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</si>
  <si>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</si>
  <si>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</si>
  <si>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</si>
  <si>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</si>
  <si>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</si>
  <si>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</si>
  <si>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</si>
  <si>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</si>
  <si>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</si>
  <si>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</si>
  <si>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</si>
  <si>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</si>
  <si>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</si>
  <si>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</si>
  <si>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</si>
  <si>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</si>
  <si>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</si>
  <si>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</si>
  <si>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</si>
  <si>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</si>
  <si>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</si>
  <si>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</si>
  <si>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</si>
  <si>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</si>
  <si>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</si>
  <si>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</si>
  <si>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</si>
  <si>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</si>
  <si>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</si>
  <si>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</si>
  <si>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</si>
  <si>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</si>
  <si>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</si>
  <si>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</si>
  <si>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</si>
  <si>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</si>
  <si>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</si>
  <si>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</si>
  <si>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</si>
  <si>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</si>
  <si>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</si>
  <si>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</si>
  <si>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</si>
  <si>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</si>
  <si>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</si>
  <si>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</si>
  <si>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</si>
  <si>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</si>
  <si>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</si>
  <si>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</si>
  <si>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</si>
  <si>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</si>
  <si>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</si>
  <si>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</si>
  <si>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</si>
  <si>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</si>
  <si>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</si>
  <si>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</si>
  <si>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</si>
  <si>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</si>
  <si>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</si>
  <si>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</si>
  <si>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</si>
  <si>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</si>
  <si>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</si>
  <si>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</si>
  <si>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</si>
  <si>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</si>
  <si>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</si>
  <si>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</si>
  <si>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</si>
  <si>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</si>
  <si>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</si>
  <si>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</si>
  <si>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</si>
  <si>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</si>
  <si>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</si>
  <si>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</si>
  <si>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</si>
  <si>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</si>
  <si>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</si>
  <si>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</si>
  <si>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</si>
  <si>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</si>
  <si>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</si>
  <si>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</si>
  <si>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</si>
  <si>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</si>
  <si>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</si>
  <si>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</si>
  <si>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</si>
  <si>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</si>
  <si>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</si>
  <si>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</si>
  <si>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</si>
  <si>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</si>
  <si>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</si>
  <si>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</si>
  <si>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</si>
  <si>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</si>
  <si>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</si>
  <si>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</si>
  <si>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</si>
  <si>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</si>
  <si>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</si>
  <si>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</si>
  <si>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</si>
  <si>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</si>
  <si>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</si>
  <si>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</si>
  <si>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</si>
  <si>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</si>
  <si>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</si>
  <si>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</si>
  <si>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</si>
  <si>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</si>
  <si>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</si>
  <si>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</si>
  <si>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</si>
  <si>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</si>
  <si>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</si>
  <si>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</si>
  <si>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</si>
  <si>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</si>
  <si>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</si>
  <si>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</si>
  <si>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</si>
  <si>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</si>
  <si>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</si>
  <si>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</si>
  <si>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</si>
  <si>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</si>
  <si>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</si>
  <si>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</si>
  <si>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</si>
  <si>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</si>
  <si>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</si>
  <si>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</si>
  <si>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</si>
  <si>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</si>
  <si>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</si>
  <si>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</si>
  <si>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</si>
  <si>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</si>
  <si>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</si>
  <si>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</si>
  <si>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</si>
  <si>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</si>
  <si>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</si>
  <si>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</si>
  <si>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</si>
  <si>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</si>
  <si>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</si>
  <si>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</si>
  <si>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</si>
  <si>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</si>
  <si>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</si>
  <si>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</si>
  <si>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</si>
  <si>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</si>
  <si>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</si>
  <si>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</si>
  <si>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</si>
  <si>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</si>
  <si>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</si>
  <si>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</si>
  <si>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</si>
  <si>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</si>
  <si>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</si>
  <si>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</si>
  <si>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</si>
  <si>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</si>
  <si>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</si>
  <si>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</si>
  <si>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</si>
  <si>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</si>
  <si>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</si>
  <si>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</si>
  <si>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</si>
  <si>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</si>
  <si>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</si>
  <si>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</si>
  <si>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</si>
  <si>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</si>
  <si>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</si>
  <si>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</si>
  <si>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</si>
  <si>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</si>
  <si>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</si>
  <si>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</si>
  <si>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</si>
  <si>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</si>
  <si>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</si>
  <si>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</si>
  <si>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</si>
  <si>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</si>
  <si>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</si>
  <si>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</si>
  <si>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</si>
  <si>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</si>
  <si>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</si>
  <si>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</si>
  <si>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</si>
  <si>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</si>
  <si>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</si>
  <si>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</si>
  <si>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</si>
  <si>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</si>
  <si>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</si>
  <si>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</si>
  <si>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</si>
  <si>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</si>
  <si>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</si>
  <si>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</si>
  <si>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</si>
  <si>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</si>
  <si>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</si>
  <si>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</si>
  <si>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</si>
  <si>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</si>
  <si>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</si>
  <si>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</si>
  <si>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</si>
  <si>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</si>
  <si>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</si>
  <si>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</si>
  <si>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</si>
  <si>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</si>
  <si>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</si>
  <si>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</si>
  <si>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</si>
  <si>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</si>
  <si>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</si>
  <si>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</si>
  <si>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</si>
  <si>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</si>
  <si>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</si>
  <si>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</si>
  <si>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</si>
  <si>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</si>
  <si>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</si>
  <si>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</si>
  <si>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</si>
  <si>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</si>
  <si>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</si>
  <si>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</si>
  <si>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</si>
  <si>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</si>
  <si>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</si>
  <si>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</si>
  <si>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</si>
  <si>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</si>
  <si>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</si>
  <si>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</si>
  <si>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</si>
  <si>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</si>
  <si>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</si>
  <si>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</si>
  <si>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</si>
  <si>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</si>
  <si>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</si>
  <si>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</si>
  <si>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</si>
  <si>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</si>
  <si>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</si>
  <si>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</si>
  <si>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</si>
  <si>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</si>
  <si>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</si>
  <si>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</si>
  <si>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</si>
  <si>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</si>
  <si>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</si>
  <si>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</si>
  <si>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</si>
  <si>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</si>
  <si>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</si>
  <si>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</si>
  <si>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</si>
  <si>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</si>
  <si>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</si>
  <si>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</si>
  <si>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</si>
  <si>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</si>
  <si>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</si>
  <si>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</si>
  <si>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</si>
  <si>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</si>
  <si>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</si>
  <si>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</si>
  <si>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</si>
  <si>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</si>
  <si>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</si>
  <si>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</si>
  <si>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</si>
  <si>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</si>
  <si>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</si>
  <si>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</si>
  <si>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</si>
  <si>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</si>
  <si>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</si>
  <si>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</si>
  <si>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</si>
  <si>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</si>
  <si>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</si>
  <si>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</si>
  <si>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</si>
  <si>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</si>
  <si>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</si>
  <si>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</si>
  <si>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</si>
  <si>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</si>
  <si>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</si>
  <si>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</si>
  <si>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</si>
  <si>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</si>
  <si>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</si>
  <si>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</si>
  <si>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</si>
  <si>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</si>
  <si>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</si>
  <si>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</si>
  <si>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</si>
  <si>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</si>
  <si>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</si>
  <si>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</si>
  <si>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</si>
  <si>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</si>
  <si>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</si>
  <si>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</si>
  <si>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</si>
  <si>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</si>
  <si>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</si>
  <si>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</si>
  <si>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</si>
  <si>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</si>
  <si>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</si>
  <si>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</si>
  <si>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</si>
  <si>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</si>
  <si>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</si>
  <si>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</si>
  <si>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</si>
  <si>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</si>
  <si>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</si>
  <si>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</si>
  <si>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</si>
  <si>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</si>
  <si>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</si>
  <si>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</si>
  <si>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</si>
  <si>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</si>
  <si>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</si>
  <si>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</si>
  <si>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</si>
  <si>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</si>
  <si>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</si>
  <si>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</si>
  <si>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</si>
  <si>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</si>
  <si>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</si>
  <si>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</si>
  <si>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</si>
  <si>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</si>
  <si>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</si>
  <si>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</si>
  <si>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</si>
  <si>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</si>
  <si>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</si>
  <si>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</si>
  <si>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</si>
  <si>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</si>
  <si>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</si>
  <si>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</si>
  <si>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</si>
  <si>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</si>
  <si>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</si>
  <si>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</si>
  <si>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</si>
  <si>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</si>
  <si>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</si>
  <si>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</si>
  <si>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</si>
  <si>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</si>
  <si>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</si>
  <si>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</si>
  <si>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</si>
  <si>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</si>
  <si>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</si>
  <si>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</si>
  <si>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</si>
  <si>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</si>
  <si>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</si>
  <si>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</si>
  <si>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</si>
  <si>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</si>
  <si>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</si>
  <si>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</si>
  <si>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</si>
  <si>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</si>
  <si>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</si>
  <si>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</si>
  <si>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</si>
  <si>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</si>
  <si>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</si>
  <si>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</si>
  <si>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</si>
  <si>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</si>
  <si>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</si>
  <si>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</si>
  <si>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</si>
  <si>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</si>
  <si>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</si>
  <si>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</si>
  <si>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</si>
  <si>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</si>
  <si>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</si>
  <si>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</si>
  <si>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</si>
  <si>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</si>
  <si>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</si>
  <si>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</si>
  <si>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</si>
  <si>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</si>
  <si>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</si>
  <si>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</si>
  <si>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</si>
  <si>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</si>
  <si>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</si>
  <si>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</si>
  <si>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</si>
  <si>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</si>
  <si>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</si>
  <si>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</si>
  <si>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</si>
  <si>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</si>
  <si>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</si>
  <si>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</si>
  <si>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</si>
  <si>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</si>
  <si>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</si>
  <si>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</si>
  <si>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</si>
  <si>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</si>
  <si>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</si>
  <si>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</si>
  <si>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</si>
  <si>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</si>
  <si>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</si>
  <si>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</si>
  <si>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</si>
  <si>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</si>
  <si>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</si>
  <si>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</si>
  <si>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</si>
  <si>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</si>
  <si>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</si>
  <si>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</si>
  <si>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</si>
  <si>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</si>
  <si>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</si>
  <si>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</si>
  <si>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</si>
  <si>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</si>
  <si>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</si>
  <si>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</si>
  <si>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</si>
  <si>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</si>
  <si>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</si>
  <si>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</si>
  <si>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</si>
  <si>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</si>
  <si>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</si>
  <si>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</si>
  <si>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</si>
  <si>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</si>
  <si>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</si>
  <si>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</si>
  <si>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</si>
  <si>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</si>
  <si>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</si>
  <si>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</si>
  <si>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</si>
  <si>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</si>
  <si>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</si>
  <si>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</si>
  <si>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</si>
  <si>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</si>
  <si>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</si>
  <si>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</si>
  <si>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</si>
  <si>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</si>
  <si>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</si>
  <si>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</si>
  <si>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</si>
  <si>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</si>
  <si>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</si>
  <si>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</si>
  <si>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</si>
  <si>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</si>
  <si>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</si>
  <si>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</si>
  <si>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</si>
  <si>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</si>
  <si>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</si>
  <si>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</si>
  <si>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</si>
  <si>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</si>
  <si>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</si>
  <si>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</si>
  <si>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</si>
  <si>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</si>
  <si>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</si>
  <si>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</si>
  <si>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</si>
  <si>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</si>
  <si>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</si>
  <si>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</si>
  <si>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</si>
  <si>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</si>
  <si>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</si>
  <si>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</si>
  <si>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</si>
  <si>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</si>
  <si>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</si>
  <si>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</si>
  <si>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</si>
  <si>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</si>
  <si>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</si>
  <si>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</si>
  <si>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</si>
  <si>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</si>
  <si>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</si>
  <si>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</si>
  <si>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</si>
  <si>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</si>
  <si>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</si>
  <si>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</si>
  <si>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</si>
  <si>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</si>
  <si>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</si>
  <si>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</si>
  <si>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</si>
  <si>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</si>
  <si>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</si>
  <si>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</si>
  <si>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</si>
  <si>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</si>
  <si>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</si>
  <si>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</si>
  <si>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</si>
  <si>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</si>
  <si>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</si>
  <si>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</si>
  <si>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</si>
  <si>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</si>
  <si>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</si>
  <si>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</si>
  <si>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</si>
  <si>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</si>
  <si>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</si>
  <si>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</si>
  <si>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</si>
  <si>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</si>
  <si>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</si>
  <si>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</si>
  <si>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</si>
  <si>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</si>
  <si>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</si>
  <si>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</si>
  <si>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</si>
  <si>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</si>
  <si>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</si>
  <si>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</si>
  <si>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</si>
  <si>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</si>
  <si>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</si>
  <si>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</si>
  <si>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</si>
  <si>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</si>
  <si>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</si>
  <si>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</si>
  <si>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</si>
  <si>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</si>
  <si>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</si>
  <si>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</si>
  <si>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</si>
  <si>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</si>
  <si>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</si>
  <si>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</si>
  <si>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</si>
  <si>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</si>
  <si>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</si>
  <si>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</si>
  <si>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</si>
  <si>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</si>
  <si>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</si>
  <si>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</si>
  <si>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</si>
  <si>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</si>
  <si>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</si>
  <si>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</si>
  <si>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</si>
  <si>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</si>
  <si>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</si>
  <si>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</si>
  <si>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</si>
  <si>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</si>
  <si>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</si>
  <si>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</si>
  <si>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</si>
  <si>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</si>
  <si>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</si>
  <si>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</si>
  <si>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</si>
  <si>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</si>
  <si>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</si>
  <si>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</si>
  <si>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</si>
  <si>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</si>
  <si>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</si>
  <si>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</si>
  <si>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</si>
  <si>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</si>
  <si>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</si>
  <si>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</si>
  <si>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</si>
  <si>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</si>
  <si>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</si>
  <si>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</si>
  <si>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</si>
  <si>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</si>
  <si>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</si>
  <si>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</si>
  <si>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</si>
  <si>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</si>
  <si>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</si>
  <si>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</si>
  <si>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</si>
  <si>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</si>
  <si>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</si>
  <si>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</si>
  <si>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</si>
  <si>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</si>
  <si>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</si>
  <si>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</si>
  <si>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</si>
  <si>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</si>
  <si>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</si>
  <si>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</si>
  <si>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</si>
  <si>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</si>
  <si>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</si>
  <si>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</si>
  <si>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</si>
  <si>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</si>
  <si>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</si>
  <si>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</si>
  <si>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</si>
  <si>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</si>
  <si>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</si>
  <si>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</si>
  <si>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</si>
  <si>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</si>
  <si>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</si>
  <si>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</si>
  <si>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</si>
  <si>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</si>
  <si>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</si>
  <si>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</si>
  <si>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</si>
  <si>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</si>
  <si>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</si>
  <si>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</si>
  <si>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</si>
  <si>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</si>
  <si>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</si>
  <si>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</si>
  <si>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</si>
  <si>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</si>
  <si>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</si>
  <si>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</si>
  <si>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</si>
  <si>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</si>
  <si>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</si>
  <si>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</si>
  <si>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</si>
  <si>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</si>
  <si>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</si>
  <si>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</si>
  <si>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</si>
  <si>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</si>
  <si>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</si>
  <si>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</si>
  <si>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</si>
  <si>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</si>
  <si>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</si>
  <si>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</si>
  <si>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</si>
  <si>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</si>
  <si>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</si>
  <si>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</si>
  <si>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</si>
  <si>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</si>
  <si>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</si>
  <si>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</si>
  <si>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</si>
  <si>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</si>
  <si>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</si>
  <si>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</si>
  <si>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</si>
  <si>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</si>
  <si>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</si>
  <si>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</si>
  <si>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</si>
  <si>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</si>
  <si>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</si>
  <si>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</si>
  <si>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</si>
  <si>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</si>
  <si>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</si>
  <si>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</si>
  <si>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</si>
  <si>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</si>
  <si>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</si>
  <si>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</si>
  <si>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</si>
  <si>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</si>
  <si>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</si>
  <si>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</si>
  <si>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</si>
  <si>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</si>
  <si>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</si>
  <si>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</si>
  <si>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</si>
  <si>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</si>
  <si>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</si>
  <si>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</si>
  <si>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</si>
  <si>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</si>
  <si>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</si>
  <si>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</si>
  <si>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</si>
  <si>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</si>
  <si>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</si>
  <si>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</si>
  <si>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</si>
  <si>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</si>
  <si>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</si>
  <si>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</si>
  <si>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</si>
  <si>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</si>
  <si>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</si>
  <si>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</si>
  <si>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</si>
  <si>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</si>
  <si>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</si>
  <si>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</si>
  <si>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</si>
  <si>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</si>
  <si>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</si>
  <si>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</si>
  <si>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</si>
  <si>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</si>
  <si>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</si>
  <si>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</si>
  <si>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</si>
  <si>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</si>
  <si>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</si>
  <si>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</si>
  <si>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</si>
  <si>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</si>
  <si>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</si>
  <si>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</si>
  <si>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</si>
  <si>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</si>
  <si>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</si>
  <si>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</si>
  <si>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</si>
  <si>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</si>
  <si>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</si>
  <si>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</si>
  <si>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</si>
  <si>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</si>
  <si>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</si>
  <si>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</si>
  <si>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</si>
  <si>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</si>
  <si>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</si>
  <si>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</si>
  <si>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</si>
  <si>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</si>
  <si>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</si>
  <si>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</si>
  <si>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</si>
  <si>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</si>
  <si>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</si>
  <si>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</si>
  <si>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</si>
  <si>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</si>
  <si>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</si>
  <si>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</si>
  <si>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</si>
  <si>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</si>
  <si>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</si>
  <si>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</si>
  <si>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</si>
  <si>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</si>
  <si>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</si>
  <si>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</si>
  <si>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</si>
  <si>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</si>
  <si>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</si>
  <si>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</si>
  <si>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</si>
  <si>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</si>
  <si>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</si>
  <si>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</si>
  <si>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</si>
  <si>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</si>
  <si>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</si>
  <si>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</si>
  <si>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</si>
  <si>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</si>
  <si>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</si>
  <si>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</si>
  <si>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</si>
  <si>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</si>
  <si>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</si>
  <si>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</si>
  <si>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</si>
  <si>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</si>
  <si>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</si>
  <si>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</si>
  <si>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</si>
  <si>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</si>
  <si>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</si>
  <si>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</si>
  <si>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</si>
  <si>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</si>
  <si>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</si>
  <si>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</si>
  <si>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</si>
  <si>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</si>
  <si>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</si>
  <si>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</si>
  <si>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</si>
  <si>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</si>
  <si>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</si>
  <si>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</si>
  <si>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</si>
  <si>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</si>
  <si>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</si>
  <si>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</si>
  <si>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</si>
  <si>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</si>
  <si>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</si>
  <si>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</si>
  <si>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</si>
  <si>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</si>
  <si>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</si>
  <si>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</si>
  <si>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</si>
  <si>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</si>
  <si>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</si>
  <si>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</si>
  <si>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</si>
  <si>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</si>
  <si>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</si>
  <si>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</si>
  <si>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</si>
  <si>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</si>
  <si>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</si>
  <si>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</si>
  <si>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</si>
  <si>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</si>
  <si>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</si>
  <si>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</si>
  <si>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</si>
  <si>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</si>
  <si>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</si>
  <si>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</si>
  <si>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</si>
  <si>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</si>
  <si>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</si>
  <si>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</si>
  <si>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</si>
  <si>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</si>
  <si>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</si>
  <si>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</si>
  <si>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</si>
  <si>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</si>
  <si>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</si>
  <si>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</si>
  <si>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</si>
  <si>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</si>
  <si>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</si>
  <si>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</si>
  <si>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</si>
  <si>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</si>
  <si>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</si>
  <si>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</si>
  <si>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</si>
  <si>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</si>
  <si>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</si>
  <si>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</si>
  <si>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</si>
  <si>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</si>
  <si>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</si>
  <si>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</si>
  <si>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</si>
  <si>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</si>
  <si>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</si>
  <si>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</si>
  <si>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</si>
  <si>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</si>
  <si>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</si>
  <si>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</si>
  <si>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</si>
  <si>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</si>
  <si>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</si>
  <si>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</si>
  <si>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</si>
  <si>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</si>
  <si>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</si>
  <si>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</si>
  <si>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</si>
  <si>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</si>
  <si>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</si>
  <si>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</si>
  <si>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</si>
  <si>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</si>
  <si>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</si>
  <si>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</si>
  <si>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</si>
  <si>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</si>
  <si>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</si>
  <si>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</si>
  <si>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</si>
  <si>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</si>
  <si>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</si>
  <si>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</si>
  <si>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</si>
  <si>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</si>
  <si>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</si>
  <si>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</si>
  <si>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</si>
  <si>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</si>
  <si>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</si>
  <si>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</si>
  <si>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</si>
  <si>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</si>
  <si>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</si>
  <si>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</si>
  <si>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</si>
  <si>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</si>
  <si>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</si>
  <si>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</si>
  <si>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</si>
  <si>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</si>
  <si>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</si>
  <si>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</si>
  <si>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</si>
  <si>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</si>
  <si>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</si>
  <si>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</si>
  <si>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</si>
  <si>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</si>
  <si>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</si>
  <si>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</si>
  <si>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</si>
  <si>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</si>
  <si>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</si>
  <si>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</si>
  <si>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</si>
  <si>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</si>
  <si>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</si>
  <si>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</si>
  <si>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</si>
  <si>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</si>
  <si>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</si>
  <si>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</si>
  <si>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</si>
  <si>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</si>
  <si>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</si>
  <si>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</si>
  <si>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</si>
  <si>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</si>
  <si>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</si>
  <si>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</si>
  <si>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</si>
  <si>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</si>
  <si>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</si>
  <si>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</si>
  <si>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</si>
  <si>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</si>
  <si>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</si>
  <si>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</si>
  <si>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</si>
  <si>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</si>
  <si>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</si>
  <si>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</si>
  <si>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</si>
  <si>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</si>
  <si>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</si>
  <si>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</si>
  <si>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</si>
  <si>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</si>
  <si>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</si>
  <si>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</si>
  <si>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</si>
  <si>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</si>
  <si>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</si>
  <si>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</si>
  <si>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</si>
  <si>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</si>
  <si>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</si>
  <si>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</si>
  <si>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</si>
  <si>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</si>
  <si>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</si>
  <si>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</si>
  <si>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</si>
  <si>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</si>
  <si>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</si>
  <si>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</si>
  <si>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</si>
  <si>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</si>
  <si>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</si>
  <si>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</si>
  <si>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</si>
  <si>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</si>
  <si>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</si>
  <si>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</si>
  <si>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</si>
  <si>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</si>
  <si>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</si>
  <si>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</si>
  <si>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</si>
  <si>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</si>
  <si>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</si>
  <si>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</si>
  <si>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</si>
  <si>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</si>
  <si>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</si>
  <si>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</si>
  <si>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</si>
  <si>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</si>
  <si>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</si>
  <si>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</si>
  <si>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</si>
  <si>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</si>
  <si>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</si>
  <si>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</si>
  <si>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</si>
  <si>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</si>
  <si>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</si>
  <si>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</si>
  <si>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</si>
  <si>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</si>
  <si>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</si>
  <si>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</si>
  <si>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</si>
  <si>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</si>
  <si>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</si>
  <si>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</si>
  <si>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</si>
  <si>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</si>
  <si>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</si>
  <si>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</si>
  <si>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</si>
  <si>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</si>
  <si>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</si>
  <si>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</si>
  <si>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</si>
  <si>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</si>
  <si>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</si>
  <si>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</si>
  <si>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</si>
  <si>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</si>
  <si>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</si>
  <si>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</si>
  <si>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</si>
  <si>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</si>
  <si>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</si>
  <si>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</si>
  <si>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</si>
  <si>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</si>
  <si>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</si>
  <si>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</si>
  <si>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</si>
  <si>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</si>
  <si>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</si>
  <si>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</si>
  <si>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</si>
  <si>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</si>
  <si>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</si>
  <si>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</si>
  <si>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</si>
  <si>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</si>
  <si>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</si>
  <si>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</si>
  <si>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</si>
  <si>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</si>
  <si>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</si>
  <si>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</si>
  <si>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</si>
  <si>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</si>
  <si>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</si>
  <si>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</si>
  <si>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</si>
  <si>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</si>
  <si>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</si>
  <si>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</si>
  <si>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</si>
  <si>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</si>
  <si>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</si>
  <si>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</si>
  <si>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</si>
  <si>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</si>
  <si>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</si>
  <si>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</si>
  <si>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</si>
  <si>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</si>
  <si>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</si>
  <si>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</si>
  <si>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</si>
  <si>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</si>
  <si>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</si>
  <si>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</si>
  <si>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</si>
  <si>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</si>
  <si>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</si>
  <si>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</si>
  <si>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</si>
  <si>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</si>
  <si>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</si>
  <si>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</si>
  <si>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</si>
  <si>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</si>
  <si>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</si>
  <si>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</si>
  <si>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</si>
  <si>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</si>
  <si>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</si>
  <si>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</si>
  <si>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</si>
  <si>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</si>
  <si>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</si>
  <si>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</si>
  <si>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</si>
  <si>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</si>
  <si>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</si>
  <si>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</si>
  <si>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</si>
  <si>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</si>
  <si>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</si>
  <si>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</si>
  <si>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</si>
  <si>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</si>
  <si>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</si>
  <si>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</si>
  <si>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</si>
  <si>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</si>
  <si>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</si>
  <si>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</si>
  <si>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</si>
  <si>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</si>
  <si>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</si>
  <si>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</si>
  <si>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</si>
  <si>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</si>
  <si>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</si>
  <si>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</si>
  <si>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</si>
  <si>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</si>
  <si>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</si>
  <si>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</si>
  <si>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</si>
  <si>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</si>
  <si>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</si>
  <si>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</si>
  <si>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</si>
  <si>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</si>
  <si>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</si>
  <si>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</si>
  <si>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</si>
  <si>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</si>
  <si>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</si>
  <si>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</si>
  <si>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</si>
  <si>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</si>
  <si>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</si>
  <si>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</si>
  <si>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</si>
  <si>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</si>
  <si>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</si>
  <si>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</si>
  <si>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</si>
  <si>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</si>
  <si>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</si>
  <si>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</si>
  <si>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</si>
  <si>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</si>
  <si>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</si>
  <si>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</si>
  <si>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</si>
  <si>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</si>
  <si>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</si>
  <si>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</si>
  <si>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</si>
  <si>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</si>
  <si>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</si>
  <si>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</si>
  <si>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</si>
  <si>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</si>
  <si>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</si>
  <si>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</si>
  <si>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</si>
  <si>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</si>
  <si>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</si>
  <si>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</si>
  <si>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</si>
  <si>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</si>
  <si>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</si>
  <si>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</si>
  <si>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</si>
  <si>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</si>
  <si>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</si>
  <si>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</si>
  <si>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</si>
  <si>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</si>
  <si>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</si>
  <si>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</si>
  <si>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</si>
  <si>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</si>
  <si>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</si>
  <si>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</si>
  <si>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</si>
  <si>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</si>
  <si>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</si>
  <si>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</si>
  <si>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</si>
  <si>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</si>
  <si>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</si>
  <si>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</si>
  <si>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</si>
  <si>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</si>
  <si>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</si>
  <si>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</si>
  <si>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</si>
  <si>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</si>
  <si>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</si>
  <si>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</si>
  <si>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</si>
  <si>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</si>
  <si>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</si>
  <si>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</si>
  <si>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</si>
  <si>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</si>
  <si>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</si>
  <si>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</si>
  <si>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</si>
  <si>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</si>
  <si>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</si>
  <si>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</si>
  <si>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</si>
  <si>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</si>
  <si>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</si>
  <si>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</si>
  <si>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</si>
  <si>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</si>
  <si>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</si>
  <si>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</si>
  <si>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</si>
  <si>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</si>
  <si>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</si>
  <si>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</si>
  <si>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</si>
  <si>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</si>
  <si>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</si>
  <si>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</si>
  <si>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</si>
  <si>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</si>
  <si>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</si>
  <si>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</si>
  <si>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</si>
  <si>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</si>
  <si>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</si>
  <si>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</si>
  <si>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</si>
  <si>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</si>
  <si>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</si>
  <si>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</si>
  <si>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</si>
  <si>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</si>
  <si>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</si>
  <si>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</si>
  <si>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</si>
  <si>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</si>
  <si>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</si>
  <si>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</si>
  <si>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</si>
  <si>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</si>
  <si>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</si>
  <si>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</si>
  <si>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</si>
  <si>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</si>
  <si>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</si>
  <si>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</si>
  <si>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</si>
  <si>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</si>
  <si>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</si>
  <si>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</si>
  <si>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</si>
  <si>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</si>
  <si>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</si>
  <si>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</si>
  <si>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</si>
  <si>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</si>
  <si>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</si>
  <si>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</si>
  <si>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</si>
  <si>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</si>
  <si>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</si>
  <si>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</si>
  <si>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</si>
  <si>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</si>
  <si>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</si>
  <si>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</si>
  <si>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</si>
  <si>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</si>
  <si>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</si>
  <si>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</si>
  <si>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</si>
  <si>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</si>
  <si>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</si>
  <si>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</si>
  <si>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</si>
  <si>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</si>
  <si>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</si>
  <si>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</si>
  <si>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</si>
  <si>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</si>
  <si>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</si>
  <si>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</si>
  <si>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</si>
  <si>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</si>
  <si>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</si>
  <si>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</si>
  <si>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</si>
  <si>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</si>
  <si>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</si>
  <si>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</si>
  <si>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</si>
  <si>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</si>
  <si>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</si>
  <si>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</si>
  <si>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</si>
  <si>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</si>
  <si>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</si>
  <si>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</si>
  <si>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</si>
  <si>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</si>
  <si>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</si>
  <si>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</si>
  <si>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</si>
  <si>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</si>
  <si>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</si>
  <si>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</si>
  <si>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</si>
  <si>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</si>
  <si>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</si>
  <si>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</si>
  <si>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</si>
  <si>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</si>
  <si>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</si>
  <si>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</si>
  <si>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</si>
  <si>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</si>
  <si>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</si>
  <si>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</si>
  <si>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</si>
  <si>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</si>
  <si>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</si>
  <si>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</si>
  <si>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</si>
  <si>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</si>
  <si>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</si>
  <si>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</si>
  <si>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</si>
  <si>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</si>
  <si>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</si>
  <si>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</si>
  <si>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</si>
  <si>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</si>
  <si>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</si>
  <si>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</si>
  <si>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</si>
  <si>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</si>
  <si>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</si>
  <si>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</si>
  <si>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</si>
  <si>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</si>
  <si>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</si>
  <si>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</si>
  <si>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</si>
  <si>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</si>
  <si>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</si>
  <si>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</si>
  <si>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</si>
  <si>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</si>
  <si>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</si>
  <si>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</si>
  <si>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</si>
  <si>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</si>
  <si>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</si>
  <si>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</si>
  <si>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</si>
  <si>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</si>
  <si>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</si>
  <si>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</si>
  <si>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</si>
  <si>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</si>
  <si>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</si>
  <si>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</si>
  <si>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</si>
  <si>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</si>
  <si>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</si>
  <si>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</si>
  <si>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</si>
  <si>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</si>
  <si>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</si>
  <si>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</si>
  <si>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</si>
  <si>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</si>
  <si>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</si>
  <si>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</si>
  <si>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</si>
  <si>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</si>
  <si>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</si>
  <si>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</si>
  <si>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</si>
  <si>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</si>
  <si>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</si>
  <si>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</si>
  <si>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</si>
  <si>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</si>
  <si>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</si>
  <si>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</si>
  <si>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</si>
  <si>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</si>
  <si>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</si>
  <si>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</si>
  <si>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</si>
  <si>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</si>
  <si>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</si>
  <si>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</si>
  <si>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</si>
  <si>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</si>
  <si>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</si>
  <si>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</si>
  <si>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</si>
  <si>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</si>
  <si>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</si>
  <si>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</si>
  <si>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</si>
  <si>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</si>
  <si>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</si>
  <si>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</si>
  <si>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</si>
  <si>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</si>
  <si>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</si>
  <si>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</si>
  <si>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</si>
  <si>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</si>
  <si>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</si>
  <si>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</si>
  <si>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</si>
  <si>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</si>
  <si>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</si>
  <si>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</si>
  <si>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</si>
  <si>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</si>
  <si>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</si>
  <si>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</si>
  <si>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</si>
  <si>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</si>
  <si>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</si>
  <si>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</si>
  <si>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</si>
  <si>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</si>
  <si>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</si>
  <si>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</si>
  <si>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</si>
  <si>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</si>
  <si>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</si>
  <si>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</si>
  <si>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</si>
  <si>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</si>
  <si>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</si>
  <si>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</si>
  <si>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</si>
  <si>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</si>
  <si>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</si>
  <si>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</si>
  <si>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</si>
  <si>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</si>
  <si>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</si>
  <si>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</si>
  <si>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</si>
  <si>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</si>
  <si>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</si>
  <si>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</si>
  <si>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</si>
  <si>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</si>
  <si>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</si>
  <si>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</si>
  <si>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</si>
  <si>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</si>
  <si>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</si>
  <si>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</si>
  <si>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</si>
  <si>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</si>
  <si>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</si>
  <si>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</si>
  <si>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</si>
  <si>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</si>
  <si>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</si>
  <si>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</si>
  <si>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</si>
  <si>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</si>
  <si>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</si>
  <si>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</si>
  <si>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</si>
  <si>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</si>
  <si>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</si>
  <si>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</si>
  <si>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</si>
  <si>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</si>
  <si>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</si>
  <si>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</si>
  <si>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</si>
  <si>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</si>
  <si>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</si>
  <si>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</si>
  <si>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</si>
  <si>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</si>
  <si>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</si>
  <si>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</si>
  <si>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</si>
  <si>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</si>
  <si>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</si>
  <si>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</si>
  <si>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</si>
  <si>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</si>
  <si>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</si>
  <si>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</si>
  <si>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</si>
  <si>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</si>
  <si>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</si>
  <si>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</si>
  <si>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</si>
  <si>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</si>
  <si>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</si>
  <si>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</si>
  <si>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</si>
  <si>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</si>
  <si>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</si>
  <si>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</si>
  <si>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</si>
  <si>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</si>
  <si>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</si>
  <si>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</si>
  <si>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</si>
  <si>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</si>
  <si>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</si>
  <si>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</si>
  <si>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</si>
  <si>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</si>
  <si>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</si>
  <si>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</si>
  <si>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</si>
  <si>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</si>
  <si>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</si>
  <si>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</si>
  <si>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</si>
  <si>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</si>
  <si>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</si>
  <si>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</si>
  <si>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</si>
  <si>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</si>
  <si>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</si>
  <si>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</si>
  <si>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</si>
  <si>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</si>
  <si>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</si>
  <si>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</si>
  <si>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</si>
  <si>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</si>
  <si>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</si>
  <si>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</si>
  <si>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</si>
  <si>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</si>
  <si>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</si>
  <si>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</si>
  <si>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</si>
  <si>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</si>
  <si>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</si>
  <si>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</si>
  <si>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</si>
  <si>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</si>
  <si>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</si>
  <si>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</si>
  <si>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</si>
  <si>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</si>
  <si>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</si>
  <si>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</si>
  <si>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</si>
  <si>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</si>
  <si>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</si>
  <si>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</si>
  <si>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</si>
  <si>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</si>
  <si>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</si>
  <si>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</si>
  <si>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</si>
  <si>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</si>
  <si>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</si>
  <si>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</si>
  <si>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</si>
  <si>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</si>
  <si>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</si>
  <si>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</si>
  <si>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</si>
  <si>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</si>
  <si>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</si>
  <si>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</si>
  <si>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</si>
  <si>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</si>
  <si>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</si>
  <si>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</si>
  <si>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</si>
  <si>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</si>
  <si>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</si>
  <si>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</si>
  <si>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</si>
  <si>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</si>
  <si>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</si>
  <si>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</si>
  <si>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</si>
  <si>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</si>
  <si>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</si>
  <si>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</si>
  <si>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</si>
  <si>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</si>
  <si>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</si>
  <si>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</si>
  <si>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</si>
  <si>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</si>
  <si>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</si>
  <si>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</si>
  <si>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</si>
  <si>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</si>
  <si>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</si>
  <si>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</si>
  <si>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</si>
  <si>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</si>
  <si>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</si>
  <si>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</si>
  <si>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</si>
  <si>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</si>
  <si>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</si>
  <si>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</si>
  <si>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</si>
  <si>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</si>
  <si>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</si>
  <si>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</si>
  <si>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</si>
  <si>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</si>
  <si>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</si>
  <si>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</si>
  <si>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</si>
  <si>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</si>
  <si>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</si>
  <si>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</si>
  <si>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</si>
  <si>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</si>
  <si>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</si>
  <si>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</si>
  <si>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</si>
  <si>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</si>
  <si>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</si>
  <si>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</si>
  <si>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</si>
  <si>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</si>
  <si>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</si>
  <si>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</si>
  <si>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</si>
  <si>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</si>
  <si>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</si>
  <si>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</si>
  <si>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</si>
  <si>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</si>
  <si>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</si>
  <si>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</si>
  <si>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</si>
  <si>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</si>
  <si>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</si>
  <si>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</si>
  <si>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</si>
  <si>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</si>
  <si>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</si>
  <si>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</si>
  <si>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</si>
  <si>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</si>
  <si>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</si>
  <si>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</si>
  <si>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</si>
  <si>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</si>
  <si>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</si>
  <si>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</si>
  <si>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</si>
  <si>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</si>
  <si>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</si>
  <si>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</si>
  <si>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</si>
  <si>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</si>
  <si>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</si>
  <si>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</si>
  <si>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</si>
  <si>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</si>
  <si>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</si>
  <si>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</si>
  <si>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</si>
  <si>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</si>
  <si>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</si>
  <si>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</si>
  <si>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</si>
  <si>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</si>
  <si>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</si>
  <si>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</si>
  <si>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</si>
  <si>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</si>
  <si>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</si>
  <si>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</si>
  <si>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</si>
  <si>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</si>
  <si>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</si>
  <si>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</si>
  <si>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</si>
  <si>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</si>
  <si>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</si>
  <si>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</si>
  <si>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</si>
  <si>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</si>
  <si>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</si>
  <si>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</si>
  <si>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</si>
  <si>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</si>
  <si>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</si>
  <si>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</si>
  <si>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</si>
  <si>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</si>
  <si>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</si>
  <si>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</si>
  <si>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</si>
  <si>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</si>
  <si>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</si>
  <si>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</si>
  <si>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</si>
  <si>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</si>
  <si>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</si>
  <si>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</si>
  <si>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</si>
  <si>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</si>
  <si>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</si>
  <si>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</si>
  <si>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</si>
  <si>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</si>
  <si>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</si>
  <si>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</si>
  <si>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</si>
  <si>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</si>
  <si>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</si>
  <si>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</si>
  <si>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</si>
  <si>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</si>
  <si>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</si>
  <si>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</si>
  <si>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</si>
  <si>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</si>
  <si>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</si>
  <si>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</si>
  <si>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</si>
  <si>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</si>
  <si>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</si>
  <si>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</si>
  <si>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</si>
  <si>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</si>
  <si>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</si>
  <si>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</si>
  <si>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</si>
  <si>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</si>
  <si>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</si>
  <si>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</si>
  <si>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</si>
  <si>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</si>
  <si>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</si>
  <si>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</si>
  <si>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</si>
  <si>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</si>
  <si>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</si>
  <si>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</si>
  <si>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</si>
  <si>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</si>
  <si>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</si>
  <si>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</si>
  <si>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</si>
  <si>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</si>
  <si>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</si>
  <si>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</si>
  <si>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</si>
  <si>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</si>
  <si>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</si>
  <si>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</si>
  <si>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</si>
  <si>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</si>
  <si>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</si>
  <si>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</si>
  <si>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</si>
  <si>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</si>
  <si>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</si>
  <si>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</si>
  <si>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</si>
  <si>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</si>
  <si>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</si>
  <si>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</si>
  <si>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</si>
  <si>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</si>
  <si>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</si>
  <si>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</si>
  <si>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</si>
  <si>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</si>
  <si>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</si>
  <si>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</si>
  <si>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</si>
  <si>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</si>
  <si>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</si>
  <si>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</si>
  <si>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</si>
  <si>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</si>
  <si>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</si>
  <si>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</si>
  <si>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</si>
  <si>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</si>
  <si>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</si>
  <si>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</si>
  <si>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</si>
  <si>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</si>
  <si>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</si>
  <si>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</si>
  <si>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</si>
  <si>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</si>
  <si>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</si>
  <si>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</si>
  <si>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</si>
  <si>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</si>
  <si>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</si>
  <si>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</si>
  <si>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</si>
  <si>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</si>
  <si>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</si>
  <si>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</si>
  <si>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</si>
  <si>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</si>
  <si>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</si>
  <si>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</si>
  <si>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</si>
  <si>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</si>
  <si>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</si>
  <si>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</si>
  <si>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</si>
  <si>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</si>
  <si>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</si>
  <si>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</si>
  <si>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</si>
  <si>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</si>
  <si>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</si>
  <si>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</si>
  <si>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</si>
  <si>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</si>
  <si>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</si>
  <si>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</si>
  <si>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</si>
  <si>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</si>
  <si>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</si>
  <si>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</si>
  <si>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</si>
  <si>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</si>
  <si>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</si>
  <si>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</si>
  <si>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</si>
  <si>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</si>
  <si>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</si>
  <si>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</si>
  <si>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</si>
  <si>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</si>
  <si>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</si>
  <si>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</si>
  <si>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</si>
  <si>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</si>
  <si>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</si>
  <si>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</si>
  <si>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</si>
  <si>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</si>
  <si>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</si>
  <si>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</si>
  <si>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</si>
  <si>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</si>
  <si>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</si>
  <si>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</si>
  <si>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</si>
  <si>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</si>
  <si>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</si>
  <si>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</si>
  <si>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</si>
  <si>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</si>
  <si>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</si>
  <si>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</si>
  <si>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</si>
  <si>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</si>
  <si>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</si>
  <si>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</si>
  <si>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</si>
  <si>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</si>
  <si>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</si>
  <si>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</si>
  <si>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</si>
  <si>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</si>
  <si>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</si>
  <si>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</si>
  <si>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</si>
  <si>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</si>
  <si>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</si>
  <si>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</si>
  <si>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</si>
  <si>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</si>
  <si>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</si>
  <si>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</si>
  <si>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</si>
  <si>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</si>
  <si>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</si>
  <si>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</si>
  <si>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</si>
  <si>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</si>
  <si>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</si>
  <si>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</si>
  <si>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</si>
  <si>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</si>
  <si>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</si>
  <si>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</si>
  <si>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</si>
  <si>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</si>
  <si>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</si>
  <si>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</si>
  <si>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</si>
  <si>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</si>
  <si>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</si>
  <si>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</si>
  <si>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</si>
  <si>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</si>
  <si>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</si>
  <si>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</si>
  <si>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</si>
  <si>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</si>
  <si>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</si>
  <si>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</si>
  <si>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</si>
  <si>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</si>
  <si>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</si>
  <si>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</si>
  <si>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</si>
  <si>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</si>
  <si>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</si>
  <si>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</si>
  <si>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</si>
  <si>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</si>
  <si>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</si>
  <si>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</si>
  <si>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</si>
  <si>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</si>
  <si>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</si>
  <si>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</si>
  <si>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</si>
  <si>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</si>
  <si>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</si>
  <si>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</si>
  <si>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</si>
  <si>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</si>
  <si>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</si>
  <si>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</si>
  <si>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</si>
  <si>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</si>
  <si>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</si>
  <si>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</si>
  <si>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</si>
  <si>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</si>
  <si>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</si>
  <si>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</si>
  <si>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</si>
  <si>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</si>
  <si>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</si>
  <si>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</si>
  <si>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</si>
  <si>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</si>
  <si>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</si>
  <si>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</si>
  <si>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</si>
  <si>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</si>
  <si>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</si>
  <si>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</si>
  <si>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</si>
  <si>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</si>
  <si>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</si>
  <si>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</si>
  <si>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</si>
  <si>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</si>
  <si>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</si>
  <si>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</si>
  <si>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</si>
  <si>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</si>
  <si>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</si>
  <si>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</si>
  <si>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</si>
  <si>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</si>
  <si>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</si>
  <si>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</si>
  <si>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</si>
  <si>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</si>
  <si>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</si>
  <si>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</si>
  <si>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</si>
  <si>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</si>
  <si>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</si>
  <si>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</si>
  <si>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</si>
  <si>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</si>
  <si>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</si>
  <si>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</si>
  <si>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</si>
  <si>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</si>
  <si>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</si>
  <si>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</si>
  <si>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</si>
  <si>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</si>
  <si>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</si>
  <si>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</si>
  <si>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</si>
  <si>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</si>
  <si>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</si>
  <si>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</si>
  <si>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</si>
  <si>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</si>
  <si>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</si>
  <si>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</si>
  <si>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</si>
  <si>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</si>
  <si>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</si>
  <si>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</si>
  <si>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</si>
  <si>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</si>
  <si>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</si>
  <si>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</si>
  <si>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</si>
  <si>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</si>
  <si>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</si>
  <si>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</si>
  <si>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</si>
  <si>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</si>
  <si>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</si>
  <si>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</si>
  <si>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</si>
  <si>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</si>
  <si>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</si>
  <si>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</si>
  <si>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</si>
  <si>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</si>
  <si>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</si>
  <si>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</si>
  <si>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</si>
  <si>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</si>
  <si>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</si>
  <si>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</si>
  <si>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</si>
  <si>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</si>
  <si>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</si>
  <si>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</si>
  <si>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</si>
  <si>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</si>
  <si>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</si>
  <si>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</si>
  <si>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</si>
  <si>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</si>
  <si>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</si>
  <si>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</si>
  <si>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</si>
  <si>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</si>
  <si>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</si>
  <si>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</si>
  <si>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</si>
  <si>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</si>
  <si>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</si>
  <si>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</si>
  <si>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</si>
  <si>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</si>
  <si>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</si>
  <si>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</si>
  <si>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</si>
  <si>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</si>
  <si>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</si>
  <si>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</si>
  <si>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</si>
  <si>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</si>
  <si>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</si>
  <si>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</si>
  <si>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</si>
  <si>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</si>
  <si>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</si>
  <si>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</si>
  <si>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</si>
  <si>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</si>
  <si>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</si>
  <si>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</si>
  <si>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</si>
  <si>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</si>
  <si>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</si>
  <si>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</si>
  <si>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</si>
  <si>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</si>
  <si>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</si>
  <si>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</si>
  <si>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</si>
  <si>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</si>
  <si>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</si>
  <si>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</si>
  <si>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</si>
  <si>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</si>
  <si>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</si>
  <si>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</si>
  <si>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</si>
  <si>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</si>
  <si>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</si>
  <si>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</si>
  <si>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</si>
  <si>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</si>
  <si>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</si>
  <si>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</si>
  <si>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</si>
  <si>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</si>
  <si>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</si>
  <si>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</si>
  <si>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</si>
  <si>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</si>
  <si>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</si>
  <si>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</si>
  <si>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</si>
  <si>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</si>
  <si>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</si>
  <si>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</si>
  <si>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</si>
  <si>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</si>
  <si>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</si>
  <si>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</si>
  <si>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</si>
  <si>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</si>
  <si>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</si>
  <si>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</si>
  <si>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</si>
  <si>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</si>
  <si>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</si>
  <si>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</si>
  <si>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</si>
  <si>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</si>
  <si>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</si>
  <si>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</si>
  <si>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</si>
  <si>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</si>
  <si>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</si>
  <si>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</si>
  <si>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</si>
  <si>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</si>
  <si>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</si>
  <si>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</si>
  <si>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</si>
  <si>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</si>
  <si>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</si>
  <si>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</si>
  <si>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</si>
  <si>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</si>
  <si>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</si>
  <si>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</si>
  <si>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</si>
  <si>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</si>
  <si>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</si>
  <si>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</si>
  <si>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</si>
  <si>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</si>
  <si>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</si>
  <si>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</si>
  <si>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</si>
  <si>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</si>
  <si>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</si>
  <si>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</si>
  <si>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</si>
  <si>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</si>
  <si>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</si>
  <si>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</si>
  <si>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</si>
  <si>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</si>
  <si>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</si>
  <si>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</si>
  <si>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</si>
  <si>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</si>
  <si>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</si>
  <si>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</si>
  <si>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</si>
  <si>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</si>
  <si>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</si>
  <si>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</si>
  <si>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</si>
  <si>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</si>
  <si>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</si>
  <si>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</si>
  <si>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</si>
  <si>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</si>
  <si>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</si>
  <si>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</si>
  <si>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</si>
  <si>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</si>
  <si>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</si>
  <si>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</si>
  <si>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</si>
  <si>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</si>
  <si>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</si>
  <si>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</si>
  <si>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</si>
  <si>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</si>
  <si>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</si>
  <si>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</si>
  <si>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</si>
  <si>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</si>
  <si>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</si>
  <si>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</si>
  <si>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</si>
  <si>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</si>
  <si>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</si>
  <si>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</si>
  <si>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</si>
  <si>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</si>
  <si>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</si>
  <si>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</si>
  <si>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</si>
  <si>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</si>
  <si>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</si>
  <si>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</si>
  <si>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</si>
  <si>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</si>
  <si>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</si>
  <si>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</si>
  <si>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</si>
  <si>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</si>
  <si>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</si>
  <si>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</si>
  <si>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</si>
  <si>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</si>
  <si>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</si>
  <si>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</si>
  <si>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</si>
  <si>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</si>
  <si>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</si>
  <si>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</si>
  <si>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</si>
  <si>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</si>
  <si>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</si>
  <si>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</si>
  <si>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</si>
  <si>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</si>
  <si>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</si>
  <si>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</si>
  <si>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</si>
  <si>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</si>
  <si>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</si>
  <si>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</si>
  <si>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</si>
  <si>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</si>
  <si>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</si>
  <si>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</si>
  <si>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</si>
  <si>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</si>
  <si>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</si>
  <si>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</si>
  <si>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</si>
  <si>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</si>
  <si>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</si>
  <si>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</si>
  <si>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</si>
  <si>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</si>
  <si>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</si>
  <si>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</si>
  <si>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</si>
  <si>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</si>
  <si>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</si>
  <si>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</si>
  <si>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</si>
  <si>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</si>
  <si>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</si>
  <si>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</si>
  <si>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</si>
  <si>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</si>
  <si>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</si>
  <si>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</si>
  <si>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</si>
  <si>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</si>
  <si>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</si>
  <si>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</si>
  <si>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</si>
  <si>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</si>
  <si>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</si>
  <si>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</si>
  <si>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</si>
  <si>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</si>
  <si>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</si>
  <si>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</si>
  <si>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</si>
  <si>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</si>
  <si>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</si>
  <si>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</si>
  <si>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</si>
  <si>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</si>
  <si>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</si>
  <si>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</si>
  <si>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</si>
  <si>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</si>
  <si>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</si>
  <si>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</si>
  <si>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</si>
  <si>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</si>
  <si>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</si>
  <si>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</si>
  <si>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</si>
  <si>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</si>
  <si>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</si>
  <si>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</si>
  <si>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</si>
  <si>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</si>
  <si>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</si>
  <si>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</si>
  <si>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</si>
  <si>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</si>
  <si>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</si>
  <si>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</si>
  <si>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</si>
  <si>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</si>
  <si>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</si>
  <si>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</si>
  <si>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</si>
  <si>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</si>
  <si>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</si>
  <si>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</si>
  <si>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</si>
  <si>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</si>
  <si>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</si>
  <si>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</si>
  <si>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</si>
  <si>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</si>
  <si>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</si>
  <si>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</si>
  <si>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</si>
  <si>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</si>
  <si>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</si>
  <si>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</si>
  <si>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</si>
  <si>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</si>
  <si>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</si>
  <si>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</si>
  <si>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</si>
  <si>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</si>
  <si>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</si>
  <si>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</si>
  <si>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</si>
  <si>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</si>
  <si>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</si>
  <si>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</si>
  <si>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</si>
  <si>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</si>
  <si>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</si>
  <si>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</si>
  <si>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</si>
  <si>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</si>
  <si>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</si>
  <si>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</si>
  <si>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</si>
  <si>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</si>
  <si>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</si>
  <si>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</si>
  <si>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</si>
  <si>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</si>
  <si>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</si>
  <si>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</si>
  <si>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</si>
  <si>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</si>
  <si>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</si>
  <si>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</si>
  <si>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</si>
  <si>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</si>
  <si>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</si>
  <si>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</si>
  <si>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</si>
  <si>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</si>
  <si>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</si>
  <si>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</si>
  <si>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</si>
  <si>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</si>
  <si>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</si>
  <si>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</si>
  <si>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</si>
  <si>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</si>
  <si>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</si>
  <si>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</si>
  <si>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</si>
  <si>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</si>
  <si>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</si>
  <si>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</si>
  <si>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</si>
  <si>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</si>
  <si>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</si>
  <si>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</si>
  <si>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</si>
  <si>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</si>
  <si>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</si>
  <si>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</si>
  <si>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</si>
  <si>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</si>
  <si>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</si>
  <si>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</si>
  <si>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</si>
  <si>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</si>
  <si>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</si>
  <si>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</si>
  <si>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</si>
  <si>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</si>
  <si>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</si>
  <si>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</si>
  <si>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</si>
  <si>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</si>
  <si>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</si>
  <si>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</si>
  <si>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</si>
  <si>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</si>
  <si>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</si>
  <si>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</si>
  <si>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</si>
  <si>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</si>
  <si>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</si>
  <si>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</si>
  <si>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</si>
  <si>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</si>
  <si>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</si>
  <si>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</si>
  <si>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</si>
  <si>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</si>
  <si>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</si>
  <si>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</si>
  <si>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</si>
  <si>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</si>
  <si>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</si>
  <si>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</si>
  <si>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</si>
  <si>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</si>
  <si>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</si>
  <si>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</si>
  <si>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</si>
  <si>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</si>
  <si>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</si>
  <si>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</si>
  <si>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</si>
  <si>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</si>
  <si>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</si>
  <si>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</si>
  <si>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</si>
  <si>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</si>
  <si>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</si>
  <si>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</si>
  <si>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</si>
  <si>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</si>
  <si>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</si>
  <si>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</si>
  <si>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</si>
  <si>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</si>
  <si>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</si>
  <si>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</si>
  <si>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</si>
  <si>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</si>
  <si>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</si>
  <si>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</si>
  <si>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</si>
  <si>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</si>
  <si>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</si>
  <si>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</si>
  <si>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</si>
  <si>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</si>
  <si>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</si>
  <si>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</si>
  <si>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</si>
  <si>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</si>
  <si>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</si>
  <si>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</si>
  <si>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</si>
  <si>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</si>
  <si>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</si>
  <si>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</si>
  <si>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</si>
  <si>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</si>
  <si>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</si>
  <si>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</si>
  <si>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</si>
  <si>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</si>
  <si>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</si>
  <si>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</si>
  <si>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</si>
  <si>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</si>
  <si>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</si>
  <si>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</si>
  <si>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</si>
  <si>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</si>
  <si>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</si>
  <si>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</si>
  <si>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</si>
  <si>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</si>
  <si>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</si>
  <si>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</si>
  <si>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</si>
  <si>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</si>
  <si>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</si>
  <si>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</si>
  <si>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</si>
  <si>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</si>
  <si>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</si>
  <si>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</si>
  <si>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</si>
  <si>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</si>
  <si>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</si>
  <si>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</si>
  <si>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</si>
  <si>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</si>
  <si>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</si>
  <si>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</si>
  <si>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</si>
  <si>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</si>
  <si>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</si>
  <si>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</si>
  <si>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</si>
  <si>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</si>
  <si>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</si>
  <si>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</si>
  <si>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</si>
  <si>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</si>
  <si>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</si>
  <si>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</si>
  <si>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</si>
  <si>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</si>
  <si>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</si>
  <si>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</si>
  <si>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</si>
  <si>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</si>
  <si>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</si>
  <si>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</si>
  <si>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</si>
  <si>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</si>
  <si>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</si>
  <si>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</si>
  <si>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</si>
  <si>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</si>
  <si>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</si>
  <si>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</si>
  <si>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</si>
  <si>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</si>
  <si>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</si>
  <si>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</si>
  <si>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</si>
  <si>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</si>
  <si>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</si>
  <si>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</si>
  <si>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</si>
  <si>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</si>
  <si>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</si>
  <si>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</si>
  <si>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</si>
  <si>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</si>
  <si>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</si>
  <si>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</si>
  <si>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</si>
  <si>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</si>
  <si>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</si>
  <si>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</si>
  <si>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</si>
  <si>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</si>
  <si>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</si>
  <si>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</si>
  <si>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</si>
  <si>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</si>
  <si>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</si>
  <si>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</si>
  <si>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</si>
  <si>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</si>
  <si>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</si>
  <si>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</si>
  <si>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</si>
  <si>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</si>
  <si>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</si>
  <si>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</si>
  <si>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</si>
  <si>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</si>
  <si>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</si>
  <si>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</si>
  <si>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</si>
  <si>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</si>
  <si>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</si>
  <si>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</si>
  <si>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</si>
  <si>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</si>
  <si>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</si>
  <si>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</si>
  <si>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</si>
  <si>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</si>
  <si>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</si>
  <si>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</si>
  <si>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</si>
  <si>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</si>
  <si>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</si>
  <si>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</si>
  <si>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</si>
  <si>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</si>
  <si>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</si>
  <si>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</si>
  <si>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</si>
  <si>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</si>
  <si>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</si>
  <si>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</si>
  <si>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</si>
  <si>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</si>
  <si>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</si>
  <si>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</si>
  <si>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</si>
  <si>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</si>
  <si>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</si>
  <si>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</si>
  <si>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</si>
  <si>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</si>
  <si>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</si>
  <si>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</si>
  <si>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</si>
  <si>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</si>
  <si>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</si>
  <si>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</si>
  <si>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</si>
  <si>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</si>
  <si>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</si>
  <si>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</si>
  <si>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</si>
  <si>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</si>
  <si>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</si>
  <si>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</si>
  <si>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</si>
  <si>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</si>
  <si>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</si>
  <si>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</si>
  <si>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</si>
  <si>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</si>
  <si>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</si>
  <si>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</si>
  <si>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</si>
  <si>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</si>
  <si>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</si>
  <si>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</si>
  <si>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</si>
  <si>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</si>
  <si>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</si>
  <si>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</si>
  <si>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</si>
  <si>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</si>
  <si>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</si>
  <si>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</si>
  <si>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</si>
  <si>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</si>
  <si>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</si>
  <si>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</si>
  <si>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</si>
  <si>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</si>
  <si>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</si>
  <si>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</si>
  <si>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</si>
  <si>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</si>
  <si>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</si>
  <si>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</si>
  <si>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</si>
  <si>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</si>
  <si>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</si>
  <si>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</si>
  <si>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</si>
  <si>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</si>
  <si>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</si>
  <si>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</si>
  <si>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</si>
  <si>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</si>
  <si>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</si>
  <si>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</si>
  <si>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</si>
  <si>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</si>
  <si>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</si>
  <si>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</si>
  <si>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</si>
  <si>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</si>
  <si>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</si>
  <si>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</si>
  <si>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</si>
  <si>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</si>
  <si>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</si>
  <si>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</si>
  <si>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</si>
  <si>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</si>
  <si>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</si>
  <si>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</si>
  <si>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</si>
  <si>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</si>
  <si>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</si>
  <si>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</si>
  <si>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</si>
  <si>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</si>
  <si>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</si>
  <si>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</si>
  <si>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</si>
  <si>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</si>
  <si>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</si>
  <si>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</si>
  <si>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</si>
  <si>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</si>
  <si>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</si>
  <si>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</si>
  <si>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</si>
  <si>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</si>
  <si>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</si>
  <si>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</si>
  <si>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</si>
  <si>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</si>
  <si>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</si>
  <si>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</si>
  <si>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</si>
  <si>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</si>
  <si>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</si>
  <si>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</si>
  <si>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</si>
  <si>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</si>
  <si>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</si>
  <si>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</si>
  <si>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</si>
  <si>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</si>
  <si>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</si>
  <si>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</si>
  <si>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</si>
  <si>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</si>
  <si>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</si>
  <si>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</si>
  <si>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</si>
  <si>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</si>
  <si>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</si>
  <si>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</si>
  <si>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</si>
  <si>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</si>
  <si>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</si>
  <si>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</si>
  <si>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</si>
  <si>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</si>
  <si>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</si>
  <si>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</si>
  <si>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</si>
  <si>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</si>
  <si>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</si>
  <si>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</si>
  <si>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</si>
  <si>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</si>
  <si>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</si>
  <si>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</si>
  <si>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</si>
  <si>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</si>
  <si>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</si>
  <si>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</si>
  <si>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</si>
  <si>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</si>
  <si>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</si>
  <si>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</si>
  <si>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</si>
  <si>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</si>
  <si>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</si>
  <si>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</si>
  <si>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</si>
  <si>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</si>
  <si>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</si>
  <si>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</si>
  <si>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</si>
  <si>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</si>
  <si>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</si>
  <si>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</si>
  <si>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</si>
  <si>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</si>
  <si>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</si>
  <si>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</si>
  <si>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</si>
  <si>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</si>
  <si>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</si>
  <si>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</si>
  <si>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</si>
  <si>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</si>
  <si>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</si>
  <si>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</si>
  <si>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</si>
  <si>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</si>
  <si>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</si>
  <si>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</si>
  <si>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</si>
  <si>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</si>
  <si>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</si>
  <si>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</si>
  <si>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</si>
  <si>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</si>
  <si>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</si>
  <si>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</si>
  <si>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</si>
  <si>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</si>
  <si>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</si>
  <si>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</si>
  <si>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</si>
  <si>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</si>
  <si>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</si>
  <si>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</si>
  <si>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</si>
  <si>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</si>
  <si>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</si>
  <si>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</si>
  <si>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</si>
  <si>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</si>
  <si>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</si>
  <si>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</si>
  <si>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</si>
  <si>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</si>
  <si>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</si>
  <si>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</si>
  <si>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</si>
  <si>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</si>
  <si>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</si>
  <si>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</si>
  <si>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</si>
  <si>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</si>
  <si>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</si>
  <si>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</si>
  <si>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</si>
  <si>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</si>
  <si>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</si>
  <si>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</si>
  <si>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</si>
  <si>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</si>
  <si>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</si>
  <si>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</si>
  <si>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</si>
  <si>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</si>
  <si>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</si>
  <si>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</si>
  <si>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</si>
  <si>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</si>
  <si>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</si>
  <si>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</si>
  <si>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</si>
  <si>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</si>
  <si>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</si>
  <si>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</si>
  <si>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</si>
  <si>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</si>
  <si>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</si>
  <si>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</si>
  <si>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</si>
  <si>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</si>
  <si>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</si>
  <si>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</si>
  <si>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</si>
  <si>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</si>
  <si>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</si>
  <si>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</si>
  <si>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</si>
  <si>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</si>
  <si>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</si>
  <si>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</si>
  <si>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</si>
  <si>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</si>
  <si>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</si>
  <si>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</si>
  <si>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</si>
  <si>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</si>
  <si>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</si>
  <si>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</si>
  <si>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</si>
  <si>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</si>
  <si>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</si>
  <si>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</si>
  <si>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</si>
  <si>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</si>
  <si>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</si>
  <si>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</si>
  <si>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</si>
  <si>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</si>
  <si>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</si>
  <si>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</si>
  <si>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</si>
  <si>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</si>
  <si>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</si>
  <si>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</si>
  <si>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</si>
  <si>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</si>
  <si>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</si>
  <si>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</si>
  <si>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</si>
  <si>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</si>
  <si>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</si>
  <si>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</si>
  <si>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</si>
  <si>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</si>
  <si>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</si>
  <si>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</si>
  <si>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</si>
  <si>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</si>
  <si>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</si>
  <si>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</si>
  <si>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</si>
  <si>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</si>
  <si>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</si>
  <si>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</si>
  <si>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</si>
  <si>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</si>
  <si>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</si>
  <si>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</si>
  <si>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</si>
  <si>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</si>
  <si>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</si>
  <si>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</si>
  <si>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</si>
  <si>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</si>
  <si>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</si>
  <si>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</si>
  <si>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</si>
  <si>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</si>
  <si>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</si>
  <si>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</si>
  <si>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</si>
  <si>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</si>
  <si>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</si>
  <si>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</si>
  <si>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</si>
  <si>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</si>
  <si>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</si>
  <si>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</si>
  <si>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</si>
  <si>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</si>
  <si>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</si>
  <si>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</si>
  <si>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</si>
  <si>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</si>
  <si>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</si>
  <si>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</si>
  <si>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</si>
  <si>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</si>
  <si>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</si>
  <si>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</si>
  <si>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</si>
  <si>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</si>
  <si>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</si>
  <si>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</si>
  <si>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</si>
  <si>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</si>
  <si>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</si>
  <si>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</si>
  <si>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</si>
  <si>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</si>
  <si>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</si>
  <si>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</si>
  <si>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</si>
  <si>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</si>
  <si>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</si>
  <si>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</si>
  <si>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</si>
  <si>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</si>
  <si>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</si>
  <si>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</si>
  <si>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</si>
  <si>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</si>
  <si>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</si>
  <si>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</si>
  <si>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</si>
  <si>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</si>
  <si>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</si>
  <si>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</si>
  <si>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</si>
  <si>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</si>
  <si>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</si>
  <si>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</si>
  <si>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</si>
  <si>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</si>
  <si>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</si>
  <si>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</si>
  <si>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</si>
  <si>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</si>
  <si>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</si>
  <si>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</si>
  <si>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</si>
  <si>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</si>
  <si>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</si>
  <si>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</si>
  <si>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</si>
  <si>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</si>
  <si>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</si>
  <si>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</si>
  <si>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</si>
  <si>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</si>
  <si>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</si>
  <si>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</si>
  <si>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</si>
  <si>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</si>
  <si>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</si>
  <si>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</si>
  <si>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</si>
  <si>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</si>
  <si>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</si>
  <si>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</si>
  <si>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</si>
  <si>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</si>
  <si>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</si>
  <si>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</si>
  <si>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</si>
  <si>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</si>
  <si>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</si>
  <si>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</si>
  <si>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</si>
  <si>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</si>
  <si>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</si>
  <si>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</si>
  <si>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</si>
  <si>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</si>
  <si>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</si>
  <si>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</si>
  <si>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</si>
  <si>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</si>
  <si>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</si>
  <si>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</si>
  <si>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</si>
  <si>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</si>
  <si>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</si>
  <si>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</si>
  <si>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</si>
  <si>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</si>
  <si>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</si>
  <si>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</si>
  <si>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</si>
  <si>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</si>
  <si>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</si>
  <si>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</si>
  <si>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</si>
  <si>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</si>
  <si>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</si>
  <si>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</si>
  <si>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</si>
  <si>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</si>
  <si>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</si>
  <si>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</si>
  <si>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</si>
  <si>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</si>
  <si>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</si>
  <si>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</si>
  <si>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</si>
  <si>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</si>
  <si>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</si>
  <si>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</si>
  <si>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</si>
  <si>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</si>
  <si>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</si>
  <si>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</si>
  <si>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</si>
  <si>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</si>
  <si>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</si>
  <si>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</si>
  <si>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</si>
  <si>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</si>
  <si>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</si>
  <si>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</si>
  <si>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</si>
  <si>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</si>
  <si>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</si>
  <si>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</si>
  <si>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</si>
  <si>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</si>
  <si>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</si>
  <si>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</si>
  <si>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</si>
  <si>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</si>
  <si>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</si>
  <si>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</si>
  <si>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</si>
  <si>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</si>
  <si>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</si>
  <si>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</si>
  <si>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</si>
  <si>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</si>
  <si>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</si>
  <si>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</si>
  <si>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</si>
  <si>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</si>
  <si>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</si>
  <si>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</si>
  <si>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</si>
  <si>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</si>
  <si>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</si>
  <si>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</si>
  <si>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</si>
  <si>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</si>
  <si>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</si>
  <si>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</si>
  <si>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</si>
  <si>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</si>
  <si>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</si>
  <si>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</si>
  <si>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</si>
  <si>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</si>
  <si>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</si>
  <si>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</si>
  <si>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</si>
  <si>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</si>
  <si>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</si>
  <si>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</si>
  <si>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</si>
  <si>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</si>
  <si>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</si>
  <si>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</si>
  <si>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</si>
  <si>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</si>
  <si>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</si>
  <si>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</si>
  <si>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</si>
  <si>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</si>
  <si>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</si>
  <si>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</si>
  <si>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</si>
  <si>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</si>
  <si>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</si>
  <si>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</si>
  <si>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</si>
  <si>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</si>
  <si>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</si>
  <si>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</si>
  <si>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</si>
  <si>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</si>
  <si>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</si>
  <si>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</si>
  <si>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</si>
  <si>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</si>
  <si>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</si>
  <si>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</si>
  <si>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</si>
  <si>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</si>
  <si>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</si>
  <si>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</si>
  <si>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</si>
  <si>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</si>
  <si>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</si>
  <si>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</si>
  <si>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</si>
  <si>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</si>
  <si>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</si>
  <si>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</si>
  <si>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</si>
  <si>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</si>
  <si>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</si>
  <si>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</si>
  <si>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</si>
  <si>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</si>
  <si>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</si>
  <si>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</si>
  <si>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</si>
  <si>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</si>
  <si>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</si>
  <si>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</si>
  <si>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</si>
  <si>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</si>
  <si>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</si>
  <si>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</si>
  <si>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</si>
  <si>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</si>
  <si>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</si>
  <si>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</si>
  <si>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</si>
  <si>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</si>
  <si>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</si>
  <si>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</si>
  <si>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</si>
  <si>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</si>
  <si>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</si>
  <si>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</si>
  <si>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</si>
  <si>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</si>
  <si>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</si>
  <si>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</si>
  <si>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</si>
  <si>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</si>
  <si>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</si>
  <si>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</si>
  <si>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</si>
  <si>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</si>
  <si>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</si>
  <si>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</si>
  <si>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</si>
  <si>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</si>
  <si>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</si>
  <si>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</si>
  <si>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</si>
  <si>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</si>
  <si>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</si>
  <si>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</si>
  <si>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</si>
  <si>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</si>
  <si>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</si>
  <si>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</si>
  <si>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</si>
  <si>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</si>
  <si>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</si>
  <si>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</si>
  <si>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</si>
  <si>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</si>
  <si>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</si>
  <si>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</si>
  <si>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</si>
  <si>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</si>
  <si>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</si>
  <si>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</si>
  <si>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</si>
  <si>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</si>
  <si>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</si>
  <si>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</si>
  <si>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</si>
  <si>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</si>
  <si>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</si>
  <si>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</si>
  <si>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</si>
  <si>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</si>
  <si>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</si>
  <si>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</si>
  <si>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</si>
  <si>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</si>
  <si>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</si>
  <si>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</si>
  <si>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</si>
  <si>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</si>
  <si>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</si>
  <si>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</si>
  <si>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</si>
  <si>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</si>
  <si>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</si>
  <si>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</si>
  <si>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</si>
  <si>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</si>
  <si>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</si>
  <si>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</si>
  <si>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</si>
  <si>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</si>
  <si>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</si>
  <si>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</si>
  <si>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</si>
  <si>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</si>
  <si>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</si>
  <si>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</si>
  <si>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</si>
  <si>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</si>
  <si>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</si>
  <si>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</si>
  <si>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</si>
  <si>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</si>
  <si>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</si>
  <si>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</si>
  <si>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</si>
  <si>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</si>
  <si>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</si>
  <si>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</si>
  <si>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</si>
  <si>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</si>
  <si>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</si>
  <si>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</si>
  <si>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</si>
  <si>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</si>
  <si>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</si>
  <si>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</si>
  <si>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</si>
  <si>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</si>
  <si>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</si>
  <si>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</si>
  <si>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</si>
  <si>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</si>
  <si>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</si>
  <si>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</si>
  <si>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</si>
  <si>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</si>
  <si>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</si>
  <si>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</si>
  <si>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</si>
  <si>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</si>
  <si>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</si>
  <si>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</si>
  <si>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</si>
  <si>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</si>
  <si>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</si>
  <si>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</si>
  <si>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</si>
  <si>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</si>
  <si>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</si>
  <si>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</si>
  <si>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</si>
  <si>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</si>
  <si>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</si>
  <si>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</si>
  <si>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</si>
  <si>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</si>
  <si>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</si>
  <si>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</si>
  <si>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</si>
  <si>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</si>
  <si>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</si>
  <si>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</si>
  <si>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</si>
  <si>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</si>
  <si>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</si>
  <si>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</si>
  <si>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</si>
  <si>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</si>
  <si>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</si>
  <si>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</si>
  <si>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</si>
  <si>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</si>
  <si>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</si>
  <si>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</si>
  <si>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</si>
  <si>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</si>
  <si>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</si>
  <si>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</si>
  <si>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</si>
  <si>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</si>
  <si>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</si>
  <si>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</si>
  <si>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</si>
  <si>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</si>
  <si>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</si>
  <si>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</si>
  <si>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</si>
  <si>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</si>
  <si>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</si>
  <si>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</si>
  <si>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</si>
  <si>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</si>
  <si>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</si>
  <si>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</si>
  <si>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</si>
  <si>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</si>
  <si>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</si>
  <si>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</si>
  <si>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</si>
  <si>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</si>
  <si>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</si>
  <si>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</si>
  <si>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</si>
  <si>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</si>
  <si>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</si>
  <si>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</si>
  <si>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</si>
  <si>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</si>
  <si>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</si>
  <si>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</si>
  <si>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</si>
  <si>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</si>
  <si>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</si>
  <si>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</si>
  <si>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</si>
  <si>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</si>
  <si>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</si>
  <si>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</si>
  <si>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</si>
  <si>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</si>
  <si>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</si>
  <si>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</si>
  <si>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</si>
  <si>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</si>
  <si>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</si>
  <si>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</si>
  <si>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</si>
  <si>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</si>
  <si>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</si>
  <si>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</si>
  <si>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</si>
  <si>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</si>
  <si>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</si>
  <si>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</si>
  <si>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</si>
  <si>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</si>
  <si>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</si>
  <si>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</si>
  <si>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</si>
  <si>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</si>
  <si>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</si>
  <si>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</si>
  <si>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</si>
  <si>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</si>
  <si>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</si>
  <si>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</si>
  <si>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</si>
  <si>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</si>
  <si>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</si>
  <si>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</si>
  <si>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</si>
  <si>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</si>
  <si>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</si>
  <si>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</si>
  <si>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</si>
  <si>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</si>
  <si>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</si>
  <si>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</si>
  <si>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</si>
  <si>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</si>
  <si>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</si>
  <si>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</si>
  <si>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</si>
  <si>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</si>
  <si>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</si>
  <si>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</si>
  <si>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</si>
  <si>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</si>
  <si>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</si>
  <si>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</si>
  <si>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</si>
  <si>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</si>
  <si>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</si>
  <si>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</si>
  <si>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</si>
  <si>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</si>
  <si>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</si>
  <si>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</si>
  <si>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</si>
  <si>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</si>
  <si>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</si>
  <si>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</si>
  <si>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</si>
  <si>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</si>
  <si>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</si>
  <si>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</si>
  <si>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</si>
  <si>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</si>
  <si>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</si>
  <si>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</si>
  <si>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</si>
  <si>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</si>
  <si>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</si>
  <si>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</si>
  <si>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</si>
  <si>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</si>
  <si>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</si>
  <si>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</si>
  <si>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</si>
  <si>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</si>
  <si>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</si>
  <si>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</si>
  <si>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</si>
  <si>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</si>
  <si>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</si>
  <si>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</si>
  <si>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</si>
  <si>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</si>
  <si>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</si>
  <si>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</si>
  <si>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</si>
  <si>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</si>
  <si>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</si>
  <si>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</si>
  <si>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</si>
  <si>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</si>
  <si>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</si>
  <si>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</si>
  <si>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</si>
  <si>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</si>
  <si>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</si>
  <si>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</si>
  <si>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</si>
  <si>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</si>
  <si>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</si>
  <si>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</si>
  <si>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</si>
  <si>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</si>
  <si>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</si>
  <si>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</si>
  <si>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</si>
  <si>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</si>
  <si>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</si>
  <si>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</si>
  <si>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</si>
  <si>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</si>
  <si>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</si>
  <si>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</si>
  <si>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</si>
  <si>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</si>
  <si>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</si>
  <si>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</si>
  <si>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</si>
  <si>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</si>
  <si>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</si>
  <si>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</si>
  <si>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</si>
  <si>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</si>
  <si>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</si>
  <si>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</si>
  <si>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</si>
  <si>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</si>
  <si>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</si>
  <si>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</si>
  <si>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</si>
  <si>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</si>
  <si>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</si>
  <si>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</si>
  <si>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</si>
  <si>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</si>
  <si>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</si>
  <si>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</si>
  <si>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</si>
  <si>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</si>
  <si>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</si>
  <si>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</si>
  <si>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</si>
  <si>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</si>
  <si>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</si>
  <si>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</si>
  <si>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</si>
  <si>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</si>
  <si>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</si>
  <si>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</si>
  <si>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</si>
  <si>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</si>
  <si>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</si>
  <si>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</si>
  <si>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</si>
  <si>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</si>
  <si>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</si>
  <si>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</si>
  <si>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</si>
  <si>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</si>
  <si>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</si>
  <si>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</si>
  <si>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</si>
  <si>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</si>
  <si>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</si>
  <si>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</si>
  <si>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</si>
  <si>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</si>
  <si>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</si>
  <si>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</si>
  <si>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</si>
  <si>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</si>
  <si>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</si>
  <si>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</si>
  <si>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</si>
  <si>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</si>
  <si>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</si>
  <si>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</si>
  <si>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</si>
  <si>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</si>
  <si>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</si>
  <si>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</si>
  <si>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</si>
  <si>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</si>
  <si>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</si>
  <si>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</si>
  <si>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</si>
  <si>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</si>
  <si>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</si>
  <si>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</si>
  <si>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</si>
  <si>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</si>
  <si>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</si>
  <si>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</si>
  <si>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</si>
  <si>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</si>
  <si>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</si>
  <si>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</si>
  <si>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</si>
  <si>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</si>
  <si>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</si>
  <si>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</si>
  <si>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</si>
  <si>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</si>
  <si>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</si>
  <si>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</si>
  <si>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</si>
  <si>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</si>
  <si>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</si>
  <si>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</si>
  <si>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</si>
  <si>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</si>
  <si>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</si>
  <si>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</si>
  <si>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</si>
  <si>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</si>
  <si>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</si>
  <si>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</si>
  <si>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</si>
  <si>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</si>
  <si>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</si>
  <si>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</si>
  <si>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</si>
  <si>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</si>
  <si>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</si>
  <si>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</si>
  <si>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</si>
  <si>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</si>
  <si>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</si>
  <si>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</si>
  <si>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</si>
  <si>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</si>
  <si>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</si>
  <si>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</si>
  <si>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</si>
  <si>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</si>
  <si>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</si>
  <si>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</si>
  <si>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</si>
  <si>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</si>
  <si>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</si>
  <si>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</si>
  <si>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</si>
  <si>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</si>
  <si>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</si>
  <si>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</si>
  <si>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</si>
  <si>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</si>
  <si>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</si>
  <si>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</si>
  <si>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</si>
  <si>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</si>
  <si>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</si>
  <si>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</si>
  <si>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</si>
  <si>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</si>
  <si>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</si>
  <si>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</si>
  <si>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</si>
  <si>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</si>
  <si>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</si>
  <si>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</si>
  <si>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</si>
  <si>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</si>
  <si>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</si>
  <si>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</si>
  <si>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</si>
  <si>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</si>
  <si>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</si>
  <si>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</si>
  <si>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</si>
  <si>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</si>
  <si>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</si>
  <si>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</si>
  <si>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</si>
  <si>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</si>
  <si>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</si>
  <si>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</si>
  <si>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</si>
  <si>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</si>
  <si>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</si>
  <si>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</si>
  <si>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</si>
  <si>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</si>
  <si>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</si>
  <si>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</si>
  <si>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</si>
  <si>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</si>
  <si>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</si>
  <si>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</si>
  <si>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</si>
  <si>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</si>
  <si>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</si>
  <si>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</si>
  <si>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</si>
  <si>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</si>
  <si>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</si>
  <si>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</si>
  <si>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</si>
  <si>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</si>
  <si>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</si>
  <si>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</si>
  <si>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</si>
  <si>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</si>
  <si>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</si>
  <si>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</si>
  <si>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</si>
  <si>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</si>
  <si>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</si>
  <si>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</si>
  <si>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</si>
  <si>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</si>
  <si>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</si>
  <si>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</si>
  <si>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</si>
  <si>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</si>
  <si>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</si>
  <si>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</si>
  <si>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</si>
  <si>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</si>
  <si>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</si>
  <si>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</si>
  <si>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</si>
  <si>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</si>
  <si>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</si>
  <si>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</si>
  <si>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</si>
  <si>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</si>
  <si>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</si>
  <si>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</si>
  <si>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</si>
  <si>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</si>
  <si>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</si>
  <si>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</si>
  <si>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</si>
  <si>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</si>
  <si>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</si>
  <si>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</si>
  <si>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</si>
  <si>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</si>
  <si>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</si>
  <si>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</si>
  <si>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</si>
  <si>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</si>
  <si>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</si>
  <si>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</si>
  <si>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</si>
  <si>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</si>
  <si>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</si>
  <si>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</si>
  <si>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</si>
  <si>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</si>
  <si>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</si>
  <si>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</si>
  <si>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</si>
  <si>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</si>
  <si>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</si>
  <si>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</si>
  <si>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</si>
  <si>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</si>
  <si>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</si>
  <si>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</si>
  <si>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</si>
  <si>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</si>
  <si>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</si>
  <si>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</si>
  <si>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</si>
  <si>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</si>
  <si>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</si>
  <si>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</si>
  <si>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</si>
  <si>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</si>
  <si>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</si>
  <si>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</si>
  <si>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</si>
  <si>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</si>
  <si>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</si>
  <si>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</si>
  <si>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</si>
  <si>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</si>
  <si>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</si>
  <si>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</si>
  <si>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</si>
  <si>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</si>
  <si>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</si>
  <si>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</si>
  <si>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</si>
  <si>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</si>
  <si>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</si>
  <si>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</si>
  <si>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</si>
  <si>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</si>
  <si>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</si>
  <si>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</si>
  <si>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</si>
  <si>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</si>
  <si>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</si>
  <si>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</si>
  <si>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</si>
  <si>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</si>
  <si>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</si>
  <si>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</si>
  <si>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</si>
  <si>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</si>
  <si>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</si>
  <si>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</si>
  <si>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</si>
  <si>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</si>
  <si>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</si>
  <si>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</si>
  <si>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</si>
  <si>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</si>
  <si>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</si>
  <si>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</si>
  <si>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</si>
  <si>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</si>
  <si>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</si>
  <si>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</si>
  <si>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</si>
  <si>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</si>
  <si>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</si>
  <si>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</si>
  <si>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</si>
  <si>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</si>
  <si>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</si>
  <si>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</si>
  <si>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</si>
  <si>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</si>
  <si>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</si>
  <si>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</si>
  <si>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</si>
  <si>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</si>
  <si>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</si>
  <si>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</si>
  <si>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</si>
  <si>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</si>
  <si>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</si>
  <si>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</si>
  <si>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</si>
  <si>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</si>
  <si>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</si>
  <si>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</si>
  <si>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</si>
  <si>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</si>
  <si>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</si>
  <si>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</si>
  <si>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</si>
  <si>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</si>
  <si>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</si>
  <si>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</si>
  <si>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</si>
  <si>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</si>
  <si>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</si>
  <si>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</si>
  <si>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</si>
  <si>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</si>
  <si>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</si>
  <si>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</si>
  <si>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</si>
  <si>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</si>
  <si>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</si>
  <si>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</si>
  <si>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</si>
  <si>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</si>
  <si>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</si>
  <si>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</si>
  <si>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</si>
  <si>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</si>
  <si>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</si>
  <si>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</si>
  <si>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</si>
  <si>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</si>
  <si>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</si>
  <si>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</si>
  <si>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</si>
  <si>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</si>
  <si>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</si>
  <si>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</si>
  <si>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</si>
  <si>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</si>
  <si>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</si>
  <si>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</si>
  <si>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</si>
  <si>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</si>
  <si>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</si>
  <si>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</si>
  <si>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</si>
  <si>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</si>
  <si>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</si>
  <si>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</si>
  <si>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</si>
  <si>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</si>
  <si>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</si>
  <si>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</si>
  <si>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</si>
  <si>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</si>
  <si>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</si>
  <si>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</si>
  <si>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</si>
  <si>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</si>
  <si>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</si>
  <si>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</si>
  <si>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</si>
  <si>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</si>
  <si>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</si>
  <si>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</si>
  <si>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</si>
  <si>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</si>
  <si>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</si>
  <si>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</si>
  <si>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</si>
  <si>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</si>
  <si>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</si>
  <si>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</si>
  <si>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</si>
  <si>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</si>
  <si>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</si>
  <si>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</si>
  <si>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</si>
  <si>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</si>
  <si>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</si>
  <si>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</si>
  <si>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</si>
  <si>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</si>
  <si>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</si>
  <si>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</si>
  <si>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</si>
  <si>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</si>
  <si>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</si>
  <si>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</si>
  <si>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</si>
  <si>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</si>
  <si>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</si>
  <si>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</si>
  <si>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</si>
  <si>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</si>
  <si>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</si>
  <si>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</si>
  <si>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</si>
  <si>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</si>
  <si>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</si>
  <si>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</si>
  <si>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</si>
  <si>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</si>
  <si>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</si>
  <si>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</si>
  <si>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</si>
  <si>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</si>
  <si>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</si>
  <si>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</si>
  <si>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</si>
  <si>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</si>
  <si>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</si>
  <si>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</si>
  <si>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</si>
  <si>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</si>
  <si>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</si>
  <si>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</si>
  <si>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</si>
  <si>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</si>
  <si>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</si>
  <si>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</si>
  <si>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</si>
  <si>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</si>
  <si>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</si>
  <si>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</si>
  <si>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</si>
  <si>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</si>
  <si>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</si>
  <si>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</si>
  <si>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</si>
  <si>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</si>
  <si>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</si>
  <si>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</si>
  <si>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</si>
  <si>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</si>
  <si>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</si>
  <si>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</si>
  <si>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</si>
  <si>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</si>
  <si>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</si>
  <si>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</si>
  <si>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</si>
  <si>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</si>
  <si>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</si>
  <si>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</si>
  <si>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</si>
  <si>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</si>
  <si>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</si>
  <si>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</si>
  <si>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</si>
  <si>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</si>
  <si>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</si>
  <si>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</si>
  <si>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</si>
  <si>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</si>
  <si>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</si>
  <si>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</si>
  <si>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</si>
  <si>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</si>
  <si>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</si>
  <si>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</si>
  <si>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</si>
  <si>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</si>
  <si>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</si>
  <si>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</si>
  <si>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</si>
  <si>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</si>
  <si>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</si>
  <si>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</si>
  <si>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</si>
  <si>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</si>
  <si>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</si>
  <si>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</si>
  <si>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</si>
  <si>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</si>
  <si>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</si>
  <si>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</si>
  <si>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</si>
  <si>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</si>
  <si>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</si>
  <si>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</si>
  <si>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</si>
  <si>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</si>
  <si>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</si>
  <si>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</si>
  <si>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</si>
  <si>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</si>
  <si>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</si>
  <si>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</si>
  <si>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</si>
  <si>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</si>
  <si>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</si>
  <si>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</si>
  <si>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</si>
  <si>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</si>
  <si>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</si>
  <si>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</si>
  <si>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</si>
  <si>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</si>
  <si>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</si>
  <si>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</si>
  <si>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</si>
  <si>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</si>
  <si>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</si>
  <si>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</si>
  <si>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</si>
  <si>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</si>
  <si>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</si>
  <si>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</si>
  <si>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</si>
  <si>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</si>
  <si>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</si>
  <si>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</si>
  <si>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</si>
  <si>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</si>
  <si>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</si>
  <si>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</si>
  <si>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</si>
  <si>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</si>
  <si>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</si>
  <si>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</si>
  <si>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</si>
  <si>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</si>
  <si>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</si>
  <si>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</si>
  <si>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</si>
  <si>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</si>
  <si>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</si>
  <si>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</si>
  <si>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</si>
  <si>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</si>
  <si>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</si>
  <si>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</si>
  <si>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</si>
  <si>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</si>
  <si>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</si>
  <si>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</si>
  <si>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</si>
  <si>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</si>
  <si>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</si>
  <si>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</si>
  <si>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</si>
  <si>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</si>
  <si>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</si>
  <si>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</si>
  <si>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</si>
  <si>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</si>
  <si>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</si>
  <si>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</si>
  <si>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</si>
  <si>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</si>
  <si>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</si>
  <si>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</si>
  <si>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</si>
  <si>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</si>
  <si>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</si>
  <si>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</si>
  <si>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</si>
  <si>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</si>
  <si>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</si>
  <si>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</si>
  <si>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</si>
  <si>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</si>
  <si>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</si>
  <si>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</si>
  <si>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</si>
  <si>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</si>
  <si>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</si>
  <si>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</si>
  <si>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</si>
  <si>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</si>
  <si>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</si>
  <si>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</si>
  <si>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</si>
  <si>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</si>
  <si>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</si>
  <si>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</si>
  <si>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</si>
  <si>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</si>
  <si>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</si>
  <si>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</si>
  <si>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</si>
  <si>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</si>
  <si>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</si>
  <si>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</si>
  <si>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</si>
  <si>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</si>
  <si>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</si>
  <si>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</si>
  <si>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</si>
  <si>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</si>
  <si>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</si>
  <si>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</si>
  <si>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</si>
  <si>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</si>
  <si>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</si>
  <si>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</si>
  <si>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</si>
  <si>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</si>
  <si>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</si>
  <si>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</si>
  <si>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</si>
  <si>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</si>
  <si>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</si>
  <si>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</si>
  <si>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</si>
  <si>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</si>
  <si>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</si>
  <si>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</si>
  <si>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</si>
  <si>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</si>
  <si>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</si>
  <si>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</si>
  <si>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</si>
  <si>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</si>
  <si>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</si>
  <si>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</si>
  <si>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</si>
  <si>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</si>
  <si>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</si>
  <si>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</si>
  <si>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</si>
  <si>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</si>
  <si>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</si>
  <si>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</si>
  <si>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</si>
  <si>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</si>
  <si>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</si>
  <si>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</si>
  <si>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</si>
  <si>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</si>
  <si>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</si>
  <si>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</si>
  <si>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</si>
  <si>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</si>
  <si>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</si>
  <si>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</si>
  <si>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</si>
  <si>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</si>
  <si>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</si>
  <si>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</si>
  <si>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</si>
  <si>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</si>
  <si>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</si>
  <si>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</si>
  <si>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</si>
  <si>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</si>
  <si>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</si>
  <si>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</si>
  <si>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</si>
  <si>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</si>
  <si>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</si>
  <si>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</si>
  <si>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</si>
  <si>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</si>
  <si>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</si>
  <si>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</si>
  <si>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</si>
  <si>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</si>
  <si>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</si>
  <si>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</si>
  <si>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</si>
  <si>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</si>
  <si>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</si>
  <si>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</si>
  <si>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</si>
  <si>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</si>
  <si>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</si>
  <si>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</si>
  <si>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</si>
  <si>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</si>
  <si>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</si>
  <si>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</si>
  <si>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</si>
  <si>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</si>
  <si>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</si>
  <si>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</si>
  <si>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</si>
  <si>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</si>
  <si>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</si>
  <si>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</si>
  <si>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</si>
  <si>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</si>
  <si>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</si>
  <si>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</si>
  <si>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</si>
  <si>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</si>
  <si>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</si>
  <si>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</si>
  <si>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</si>
  <si>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</si>
  <si>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</si>
  <si>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</si>
  <si>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</si>
  <si>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</si>
  <si>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</si>
  <si>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</si>
  <si>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</si>
  <si>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</si>
  <si>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</si>
  <si>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</si>
  <si>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</si>
  <si>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</si>
  <si>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</si>
  <si>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</si>
  <si>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</si>
  <si>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</si>
  <si>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</si>
  <si>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</si>
  <si>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</si>
  <si>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</si>
  <si>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</si>
  <si>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</si>
  <si>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</si>
  <si>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</si>
  <si>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</si>
  <si>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</si>
  <si>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</si>
  <si>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</si>
  <si>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</si>
  <si>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</si>
  <si>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</si>
  <si>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</si>
  <si>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</si>
  <si>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</si>
  <si>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</si>
  <si>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</si>
  <si>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</si>
  <si>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</si>
  <si>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</si>
  <si>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</si>
  <si>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</si>
  <si>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</si>
  <si>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</si>
  <si>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</si>
  <si>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</si>
  <si>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</si>
  <si>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</si>
  <si>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</si>
  <si>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</si>
  <si>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</si>
  <si>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</si>
  <si>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</si>
  <si>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</si>
  <si>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</si>
  <si>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</si>
  <si>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</si>
  <si>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</si>
  <si>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</si>
  <si>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</si>
  <si>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</si>
  <si>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</si>
  <si>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</si>
  <si>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</si>
  <si>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</si>
  <si>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</si>
  <si>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</si>
  <si>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</si>
  <si>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</si>
  <si>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</si>
  <si>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</si>
  <si>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</si>
  <si>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</si>
  <si>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</si>
  <si>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</si>
  <si>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</si>
  <si>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</si>
  <si>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</si>
  <si>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</si>
  <si>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</si>
  <si>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</si>
  <si>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</si>
  <si>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</si>
  <si>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</si>
  <si>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</si>
  <si>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</si>
  <si>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</si>
  <si>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</si>
  <si>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</si>
  <si>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</si>
  <si>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</si>
  <si>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</si>
  <si>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</si>
  <si>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</si>
  <si>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</si>
  <si>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</si>
  <si>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</si>
  <si>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</si>
  <si>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</si>
  <si>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</si>
  <si>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</si>
  <si>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</si>
  <si>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</si>
  <si>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</si>
  <si>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</si>
  <si>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</si>
  <si>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</si>
  <si>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</si>
  <si>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</si>
  <si>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</si>
  <si>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</si>
  <si>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</si>
  <si>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</si>
  <si>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</si>
  <si>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</si>
  <si>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</si>
  <si>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</si>
  <si>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</si>
  <si>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</si>
  <si>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</si>
  <si>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</si>
  <si>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</si>
  <si>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</si>
  <si>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</si>
  <si>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</si>
  <si>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</si>
  <si>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</si>
  <si>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</si>
  <si>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</si>
  <si>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</si>
  <si>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</si>
  <si>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</si>
  <si>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</si>
  <si>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</si>
  <si>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</si>
  <si>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</si>
  <si>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</si>
  <si>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</si>
  <si>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</si>
  <si>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</si>
  <si>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</si>
  <si>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</si>
  <si>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</si>
  <si>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</si>
  <si>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</si>
  <si>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</si>
  <si>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</si>
  <si>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</si>
  <si>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</si>
  <si>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</si>
  <si>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</si>
  <si>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</si>
  <si>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</si>
  <si>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</si>
  <si>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</si>
  <si>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</si>
  <si>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</si>
  <si>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</si>
  <si>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</si>
  <si>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</si>
  <si>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</si>
  <si>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</si>
  <si>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</si>
  <si>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</si>
  <si>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</si>
  <si>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</si>
  <si>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</si>
  <si>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</si>
  <si>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</si>
  <si>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</si>
  <si>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</si>
  <si>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</si>
  <si>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</si>
  <si>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</si>
  <si>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</si>
  <si>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</si>
  <si>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</si>
  <si>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</si>
  <si>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</si>
  <si>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</si>
  <si>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</si>
  <si>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</si>
  <si>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</si>
  <si>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</si>
  <si>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</si>
  <si>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</si>
  <si>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</si>
  <si>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</si>
  <si>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</si>
  <si>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</si>
  <si>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</si>
  <si>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</si>
  <si>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</si>
  <si>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</si>
  <si>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</si>
  <si>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</si>
  <si>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</si>
  <si>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</si>
  <si>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</si>
  <si>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</si>
  <si>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</si>
  <si>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</si>
  <si>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</si>
  <si>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</si>
  <si>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</si>
  <si>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</si>
  <si>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</si>
  <si>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</si>
  <si>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</si>
  <si>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</si>
  <si>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</si>
  <si>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</si>
  <si>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</si>
  <si>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</si>
  <si>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</si>
  <si>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</si>
  <si>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</si>
  <si>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</si>
  <si>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</si>
  <si>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</si>
  <si>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</si>
  <si>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</si>
  <si>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</si>
  <si>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</si>
  <si>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</si>
  <si>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</si>
  <si>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</si>
  <si>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</si>
  <si>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</si>
  <si>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</si>
  <si>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</si>
  <si>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</si>
  <si>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</si>
  <si>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</si>
  <si>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</si>
  <si>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</si>
  <si>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</si>
  <si>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</si>
  <si>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</si>
  <si>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</si>
  <si>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</si>
  <si>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</si>
  <si>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</si>
  <si>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</si>
  <si>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</si>
  <si>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</si>
  <si>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</si>
  <si>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</si>
  <si>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</si>
  <si>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</si>
  <si>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</si>
  <si>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</si>
  <si>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</si>
  <si>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</si>
  <si>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</si>
  <si>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</si>
  <si>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</si>
  <si>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</si>
  <si>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</si>
  <si>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</si>
  <si>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</si>
  <si>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</si>
  <si>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</si>
  <si>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</si>
  <si>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</si>
  <si>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</si>
  <si>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</si>
  <si>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</si>
  <si>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</si>
  <si>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</si>
  <si>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</si>
  <si>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</si>
  <si>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</si>
  <si>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</si>
  <si>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</si>
  <si>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</si>
  <si>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</si>
  <si>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</si>
  <si>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</si>
  <si>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</si>
  <si>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</si>
  <si>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</si>
  <si>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</si>
  <si>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</si>
  <si>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</si>
  <si>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</si>
  <si>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</si>
  <si>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</si>
  <si>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</si>
  <si>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</si>
  <si>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</si>
  <si>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</si>
  <si>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</si>
  <si>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</si>
  <si>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</si>
  <si>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</si>
  <si>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</si>
  <si>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</si>
  <si>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</si>
  <si>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</si>
  <si>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</si>
  <si>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</si>
  <si>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</si>
  <si>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</si>
  <si>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</si>
  <si>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</si>
  <si>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</si>
  <si>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</si>
  <si>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</si>
  <si>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</si>
  <si>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</si>
  <si>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</si>
  <si>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</si>
  <si>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</si>
  <si>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</si>
  <si>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</si>
  <si>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</si>
  <si>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</si>
  <si>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</si>
  <si>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</si>
  <si>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</si>
  <si>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</si>
  <si>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</si>
  <si>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</si>
  <si>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</si>
  <si>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</si>
  <si>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</si>
  <si>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</si>
  <si>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</si>
  <si>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</si>
  <si>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</si>
  <si>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</si>
  <si>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</si>
  <si>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</si>
  <si>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</si>
  <si>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</si>
  <si>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</si>
  <si>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</si>
  <si>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</si>
  <si>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</si>
  <si>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</si>
  <si>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</si>
  <si>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</si>
  <si>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</si>
  <si>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</si>
  <si>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</si>
  <si>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</si>
  <si>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</si>
  <si>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</si>
  <si>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</si>
  <si>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</si>
  <si>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</si>
  <si>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</si>
  <si>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</si>
  <si>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</si>
  <si>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</si>
  <si>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</si>
  <si>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</si>
  <si>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</si>
  <si>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</si>
  <si>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</si>
  <si>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</si>
  <si>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</si>
  <si>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</si>
  <si>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</si>
  <si>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</si>
  <si>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</si>
  <si>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</si>
  <si>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</si>
  <si>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</si>
  <si>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</si>
  <si>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</si>
  <si>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</si>
  <si>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</si>
  <si>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</si>
  <si>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</si>
  <si>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</si>
  <si>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</si>
  <si>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</si>
  <si>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</si>
  <si>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</si>
  <si>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</si>
  <si>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</si>
  <si>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</si>
  <si>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</si>
  <si>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</si>
  <si>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</si>
  <si>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</si>
  <si>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</si>
  <si>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</si>
  <si>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</si>
  <si>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</si>
  <si>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</si>
  <si>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</si>
  <si>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</si>
  <si>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</si>
  <si>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</si>
  <si>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</si>
  <si>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</si>
  <si>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</si>
  <si>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</si>
  <si>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</si>
  <si>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</si>
  <si>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</si>
  <si>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</si>
  <si>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</si>
  <si>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</si>
  <si>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</si>
  <si>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</si>
  <si>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</si>
  <si>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</si>
  <si>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</si>
  <si>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</si>
  <si>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</si>
  <si>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</si>
  <si>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</si>
  <si>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</si>
  <si>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</si>
  <si>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</si>
  <si>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</si>
  <si>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</si>
  <si>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</si>
  <si>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</si>
  <si>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</si>
  <si>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</si>
  <si>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</si>
  <si>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</si>
  <si>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</si>
  <si>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</si>
  <si>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</si>
  <si>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</si>
  <si>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</si>
  <si>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</si>
  <si>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</si>
  <si>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</si>
  <si>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</si>
  <si>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</si>
  <si>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</si>
  <si>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</si>
  <si>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</si>
  <si>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</si>
  <si>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</si>
  <si>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</si>
  <si>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</si>
  <si>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</si>
  <si>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</si>
  <si>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</si>
  <si>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</si>
  <si>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</si>
  <si>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</si>
  <si>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</si>
  <si>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</si>
  <si>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</si>
  <si>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</si>
  <si>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</si>
  <si>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</si>
  <si>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</si>
  <si>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</si>
  <si>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</si>
  <si>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</si>
  <si>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</si>
  <si>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</si>
  <si>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</si>
  <si>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</si>
  <si>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</si>
  <si>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</si>
  <si>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</si>
  <si>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</si>
  <si>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</si>
  <si>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</si>
  <si>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</si>
  <si>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</si>
  <si>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</si>
  <si>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</si>
  <si>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</si>
  <si>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</si>
  <si>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</si>
  <si>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</si>
  <si>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</si>
  <si>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</si>
  <si>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</si>
  <si>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</si>
  <si>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</si>
  <si>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</si>
  <si>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</si>
  <si>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</si>
  <si>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</si>
  <si>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</si>
  <si>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</si>
  <si>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</si>
  <si>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</si>
  <si>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</si>
  <si>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</si>
  <si>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</si>
  <si>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</si>
  <si>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</si>
  <si>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</si>
  <si>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</si>
  <si>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</si>
  <si>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</si>
  <si>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</si>
  <si>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</si>
  <si>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</si>
  <si>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</si>
  <si>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</si>
  <si>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</si>
  <si>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</si>
  <si>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</si>
  <si>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</si>
  <si>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</si>
  <si>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</si>
  <si>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</si>
  <si>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</si>
  <si>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</si>
  <si>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</si>
  <si>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</si>
  <si>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</si>
  <si>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</si>
  <si>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</si>
  <si>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</si>
  <si>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</si>
  <si>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</si>
  <si>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</si>
  <si>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</si>
  <si>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</si>
  <si>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</si>
  <si>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</si>
  <si>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</si>
  <si>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</si>
  <si>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</si>
  <si>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</si>
  <si>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</si>
  <si>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</si>
  <si>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</si>
  <si>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</si>
  <si>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</si>
  <si>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</si>
  <si>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</si>
  <si>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</si>
  <si>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</si>
  <si>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</si>
  <si>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</si>
  <si>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</si>
  <si>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</si>
  <si>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</si>
  <si>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</si>
  <si>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</si>
  <si>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</si>
  <si>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</si>
  <si>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</si>
  <si>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</si>
  <si>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</si>
  <si>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</si>
  <si>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</si>
  <si>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</si>
  <si>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</si>
  <si>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</si>
  <si>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</si>
  <si>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</si>
  <si>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</si>
  <si>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</si>
  <si>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</si>
  <si>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</si>
  <si>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</si>
  <si>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</si>
  <si>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</si>
  <si>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</si>
  <si>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</si>
  <si>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</si>
  <si>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</si>
  <si>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</si>
  <si>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</si>
  <si>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</si>
  <si>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</si>
  <si>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</si>
  <si>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</si>
  <si>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</si>
  <si>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</si>
  <si>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</si>
  <si>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</si>
  <si>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</si>
  <si>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</si>
  <si>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</si>
  <si>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</si>
  <si>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</si>
  <si>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</si>
  <si>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</si>
  <si>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</si>
  <si>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</si>
  <si>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</si>
  <si>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</si>
  <si>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</si>
  <si>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</si>
  <si>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</si>
  <si>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</si>
  <si>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</si>
  <si>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</si>
  <si>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</si>
  <si>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</si>
  <si>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</si>
  <si>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</si>
  <si>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</si>
  <si>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</si>
  <si>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</si>
  <si>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</si>
  <si>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</si>
  <si>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</si>
  <si>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</si>
  <si>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</si>
  <si>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</si>
  <si>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</si>
  <si>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</si>
  <si>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</si>
  <si>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</si>
  <si>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</si>
  <si>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</si>
  <si>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</si>
  <si>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</si>
  <si>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</si>
  <si>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</si>
  <si>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</si>
  <si>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</si>
  <si>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</si>
  <si>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</si>
  <si>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</si>
  <si>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</si>
  <si>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</si>
  <si>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</si>
  <si>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</si>
  <si>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</si>
  <si>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</si>
  <si>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</si>
  <si>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</si>
  <si>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</si>
  <si>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</si>
  <si>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</si>
  <si>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</si>
  <si>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</si>
  <si>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</si>
  <si>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</si>
  <si>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</si>
  <si>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</si>
  <si>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</si>
  <si>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</si>
  <si>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</si>
  <si>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</si>
  <si>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</si>
  <si>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</si>
  <si>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</si>
  <si>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</si>
  <si>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</si>
  <si>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</si>
  <si>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</si>
  <si>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</si>
  <si>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</si>
  <si>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</si>
  <si>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</si>
  <si>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</si>
  <si>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</si>
  <si>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</si>
  <si>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</si>
  <si>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</si>
  <si>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</si>
  <si>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</si>
  <si>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</si>
  <si>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</si>
  <si>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</si>
  <si>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</si>
  <si>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</si>
  <si>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</si>
  <si>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</si>
  <si>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</si>
  <si>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</si>
  <si>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</si>
  <si>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</si>
  <si>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</si>
  <si>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</si>
  <si>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</si>
  <si>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</si>
  <si>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</si>
  <si>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</si>
  <si>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</si>
  <si>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</si>
  <si>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</si>
  <si>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</si>
  <si>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</si>
  <si>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</si>
  <si>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</si>
  <si>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</si>
  <si>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</si>
  <si>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</si>
  <si>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</si>
  <si>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</si>
  <si>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</si>
  <si>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</si>
  <si>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</si>
  <si>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</si>
  <si>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</si>
  <si>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</si>
  <si>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</si>
  <si>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</si>
  <si>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</si>
  <si>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</si>
  <si>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</si>
  <si>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</si>
  <si>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</si>
  <si>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</si>
  <si>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</si>
  <si>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</si>
  <si>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</si>
  <si>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</si>
  <si>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</si>
  <si>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</si>
  <si>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</si>
  <si>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</si>
  <si>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</si>
  <si>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</si>
  <si>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</si>
  <si>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</si>
  <si>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</si>
  <si>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</si>
  <si>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</si>
  <si>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</si>
  <si>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</si>
  <si>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</si>
  <si>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</si>
  <si>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</si>
  <si>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</si>
  <si>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</si>
  <si>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</si>
  <si>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</si>
  <si>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</si>
  <si>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</si>
  <si>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</si>
  <si>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</si>
  <si>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</si>
  <si>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</si>
  <si>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</si>
  <si>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</si>
  <si>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</si>
  <si>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</si>
  <si>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</si>
  <si>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</si>
  <si>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</si>
  <si>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</si>
  <si>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</si>
  <si>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</si>
  <si>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</si>
  <si>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</si>
  <si>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</si>
  <si>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</si>
  <si>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</si>
  <si>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</si>
  <si>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</si>
  <si>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</si>
  <si>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</si>
  <si>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</si>
  <si>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</si>
  <si>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</si>
  <si>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</si>
  <si>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</si>
  <si>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</si>
  <si>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</si>
  <si>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</si>
  <si>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</si>
  <si>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</si>
  <si>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</si>
  <si>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</si>
  <si>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</si>
  <si>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</si>
  <si>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</si>
  <si>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</si>
  <si>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</si>
  <si>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</si>
  <si>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</si>
  <si>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</si>
  <si>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</si>
  <si>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</si>
  <si>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</si>
  <si>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</si>
  <si>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</si>
  <si>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</si>
  <si>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</si>
  <si>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</si>
  <si>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</si>
  <si>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</si>
  <si>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</si>
  <si>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</si>
  <si>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</si>
  <si>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</si>
  <si>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</si>
  <si>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</si>
  <si>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</si>
  <si>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</si>
  <si>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</si>
  <si>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</si>
  <si>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</si>
  <si>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</si>
  <si>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</si>
  <si>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</si>
  <si>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</si>
  <si>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</si>
  <si>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</si>
  <si>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</si>
  <si>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</si>
  <si>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</si>
  <si>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</si>
  <si>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</si>
  <si>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</si>
  <si>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</si>
  <si>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</si>
  <si>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</si>
  <si>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</si>
  <si>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</si>
  <si>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</si>
  <si>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</si>
  <si>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</si>
  <si>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</si>
  <si>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</si>
  <si>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</si>
  <si>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</si>
  <si>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</si>
  <si>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</si>
  <si>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</si>
  <si>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</si>
  <si>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</si>
  <si>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</si>
  <si>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</si>
  <si>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</si>
  <si>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</si>
  <si>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</si>
  <si>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</si>
  <si>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</si>
  <si>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</si>
  <si>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</si>
  <si>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</si>
  <si>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</si>
  <si>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</si>
  <si>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</si>
  <si>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</si>
  <si>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</si>
  <si>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</si>
  <si>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</si>
  <si>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</si>
  <si>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</si>
  <si>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</si>
  <si>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</si>
  <si>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</si>
  <si>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</si>
  <si>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</si>
  <si>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</si>
  <si>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</si>
  <si>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</si>
  <si>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</si>
  <si>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</si>
  <si>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</si>
  <si>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</si>
  <si>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</si>
  <si>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</si>
  <si>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</si>
  <si>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</si>
  <si>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</si>
  <si>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</si>
  <si>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</si>
  <si>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</si>
  <si>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</si>
  <si>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</si>
  <si>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</si>
  <si>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</si>
  <si>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</si>
  <si>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</si>
  <si>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</si>
  <si>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</si>
  <si>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</si>
  <si>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</si>
  <si>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</si>
  <si>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</si>
  <si>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</si>
  <si>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</si>
  <si>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</si>
  <si>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</si>
  <si>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</si>
  <si>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</si>
  <si>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</si>
  <si>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</si>
  <si>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</si>
  <si>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</si>
  <si>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</si>
  <si>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</si>
  <si>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</si>
  <si>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</si>
  <si>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</si>
  <si>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</si>
  <si>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</si>
  <si>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</si>
  <si>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</si>
  <si>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</si>
  <si>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</si>
  <si>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</si>
  <si>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</si>
  <si>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</si>
  <si>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</si>
  <si>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</si>
  <si>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</si>
  <si>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</si>
  <si>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</si>
  <si>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</si>
  <si>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</si>
  <si>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</si>
  <si>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</si>
  <si>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</si>
  <si>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</si>
  <si>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</si>
  <si>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</si>
  <si>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</si>
  <si>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</si>
  <si>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</si>
  <si>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</si>
  <si>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</si>
  <si>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</si>
  <si>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</si>
  <si>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</si>
  <si>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</si>
  <si>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</si>
  <si>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</si>
  <si>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</si>
  <si>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</si>
  <si>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</si>
  <si>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</si>
  <si>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</si>
  <si>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</si>
  <si>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</si>
  <si>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</si>
  <si>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</si>
  <si>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</si>
  <si>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</si>
  <si>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</si>
  <si>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</si>
  <si>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</si>
  <si>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</si>
  <si>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</si>
  <si>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</si>
  <si>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</si>
  <si>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</si>
  <si>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</si>
  <si>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</si>
  <si>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</si>
  <si>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</si>
  <si>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</si>
  <si>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</si>
  <si>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</si>
  <si>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</si>
  <si>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</si>
  <si>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</si>
  <si>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</si>
  <si>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</si>
  <si>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</si>
  <si>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</si>
  <si>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</si>
  <si>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</si>
  <si>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</si>
  <si>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</si>
  <si>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</si>
  <si>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</si>
  <si>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</si>
  <si>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</si>
  <si>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</si>
  <si>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</si>
  <si>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</si>
  <si>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</si>
  <si>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</si>
  <si>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</si>
  <si>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</si>
  <si>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</si>
  <si>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</si>
  <si>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</si>
  <si>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</si>
  <si>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</si>
  <si>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</si>
  <si>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</si>
  <si>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</si>
  <si>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</si>
  <si>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</si>
  <si>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</si>
  <si>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</si>
  <si>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</si>
  <si>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</si>
  <si>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</si>
  <si>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</si>
  <si>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</si>
  <si>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</si>
  <si>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</si>
  <si>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</si>
  <si>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</si>
  <si>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</si>
  <si>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</si>
  <si>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</si>
  <si>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</si>
  <si>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</si>
  <si>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</si>
  <si>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</si>
  <si>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</si>
  <si>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</si>
  <si>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</si>
  <si>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</si>
  <si>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</si>
  <si>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</si>
  <si>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</si>
  <si>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</si>
  <si>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</si>
  <si>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</si>
  <si>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</si>
  <si>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</si>
  <si>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</si>
  <si>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</si>
  <si>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</si>
  <si>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</si>
  <si>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</si>
  <si>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</si>
  <si>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</si>
  <si>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</si>
  <si>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</si>
  <si>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</si>
  <si>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</si>
  <si>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</si>
  <si>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</si>
  <si>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</si>
  <si>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</si>
  <si>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</si>
  <si>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</si>
  <si>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</si>
  <si>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</si>
  <si>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</si>
  <si>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</si>
  <si>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</si>
  <si>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</si>
  <si>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</si>
  <si>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</si>
  <si>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</si>
  <si>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</si>
  <si>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</si>
  <si>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</si>
  <si>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</si>
  <si>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</si>
  <si>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</si>
  <si>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</si>
  <si>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</si>
  <si>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</si>
  <si>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</si>
  <si>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</si>
  <si>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</si>
  <si>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</si>
  <si>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</si>
  <si>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</si>
  <si>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</si>
  <si>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</si>
  <si>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</si>
  <si>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</si>
  <si>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</si>
  <si>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</si>
  <si>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</si>
  <si>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</si>
  <si>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</si>
  <si>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</si>
  <si>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</si>
  <si>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</si>
  <si>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</si>
  <si>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</si>
  <si>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</si>
  <si>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</si>
  <si>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</si>
  <si>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</si>
  <si>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</si>
  <si>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</si>
  <si>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</si>
  <si>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</si>
  <si>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</si>
  <si>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</si>
  <si>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</si>
  <si>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</si>
  <si>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</si>
  <si>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</si>
  <si>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</si>
  <si>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</si>
  <si>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</si>
  <si>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</si>
  <si>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</si>
  <si>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</si>
  <si>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</si>
  <si>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</si>
  <si>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</si>
  <si>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</si>
  <si>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</si>
  <si>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</si>
  <si>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</si>
  <si>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</si>
  <si>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</si>
  <si>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</si>
  <si>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</si>
  <si>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</si>
  <si>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</si>
  <si>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</si>
  <si>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</si>
  <si>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</si>
  <si>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</si>
  <si>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</si>
  <si>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</si>
  <si>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</si>
  <si>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</si>
  <si>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</si>
  <si>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</si>
  <si>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</si>
  <si>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</si>
  <si>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</si>
  <si>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</si>
  <si>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</si>
  <si>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</si>
  <si>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</si>
  <si>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</si>
  <si>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</si>
  <si>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</si>
  <si>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</si>
  <si>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</si>
  <si>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</si>
  <si>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</si>
  <si>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</si>
  <si>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</si>
  <si>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</si>
  <si>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</si>
  <si>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</si>
  <si>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</si>
  <si>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</si>
  <si>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</si>
  <si>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</si>
  <si>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</si>
  <si>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</si>
  <si>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</si>
  <si>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</si>
  <si>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</si>
  <si>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</si>
  <si>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</si>
  <si>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</si>
  <si>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</si>
  <si>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</si>
  <si>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</si>
  <si>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</si>
  <si>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</si>
  <si>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</si>
  <si>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</si>
  <si>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</si>
  <si>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</si>
  <si>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</si>
  <si>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</si>
  <si>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</si>
  <si>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</si>
  <si>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</si>
  <si>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</si>
  <si>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</si>
  <si>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</si>
  <si>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</si>
  <si>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</si>
  <si>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</si>
  <si>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</si>
  <si>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</si>
  <si>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</si>
  <si>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</si>
  <si>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</si>
  <si>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</si>
  <si>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</si>
  <si>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</si>
  <si>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</si>
  <si>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</si>
  <si>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</si>
  <si>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</si>
  <si>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</si>
  <si>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</si>
  <si>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</si>
  <si>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</si>
  <si>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</si>
  <si>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</si>
  <si>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</si>
  <si>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</si>
  <si>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</si>
  <si>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</si>
  <si>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</si>
  <si>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</si>
  <si>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</si>
  <si>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</si>
  <si>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</si>
  <si>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</si>
  <si>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</si>
  <si>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</si>
  <si>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</si>
  <si>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</si>
  <si>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</si>
  <si>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</si>
  <si>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</si>
  <si>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</si>
  <si>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</si>
  <si>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</si>
  <si>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</si>
  <si>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</si>
  <si>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</si>
  <si>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</si>
  <si>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</si>
  <si>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</si>
  <si>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</si>
  <si>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</si>
  <si>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</si>
  <si>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</si>
  <si>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</si>
  <si>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</si>
  <si>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</si>
  <si>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</si>
  <si>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</si>
  <si>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</si>
  <si>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</si>
  <si>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</si>
  <si>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</si>
  <si>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</si>
  <si>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</si>
  <si>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</si>
  <si>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</si>
  <si>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</si>
  <si>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</si>
  <si>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</si>
  <si>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</si>
  <si>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</si>
  <si>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</si>
  <si>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</si>
  <si>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</si>
  <si>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</si>
  <si>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</si>
  <si>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</si>
  <si>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</si>
  <si>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</si>
  <si>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</si>
  <si>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</si>
  <si>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</si>
  <si>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</si>
  <si>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</si>
  <si>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</si>
  <si>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</si>
  <si>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</si>
  <si>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</si>
  <si>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</si>
  <si>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</si>
  <si>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</si>
  <si>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</si>
  <si>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</si>
  <si>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</si>
  <si>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</si>
  <si>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</si>
  <si>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</si>
  <si>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</si>
  <si>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</si>
  <si>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</si>
  <si>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</si>
  <si>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</si>
  <si>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</si>
  <si>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</si>
  <si>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</si>
  <si>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</si>
  <si>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</si>
  <si>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</si>
  <si>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</si>
  <si>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</si>
  <si>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</si>
  <si>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</si>
  <si>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</si>
  <si>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</si>
  <si>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</si>
  <si>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</si>
  <si>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</si>
  <si>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</si>
  <si>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</si>
  <si>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</si>
  <si>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</si>
  <si>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</si>
  <si>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</si>
  <si>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</si>
  <si>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</si>
  <si>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</si>
  <si>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</si>
  <si>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</si>
  <si>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</si>
  <si>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</si>
  <si>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</si>
  <si>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</si>
  <si>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</si>
  <si>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</si>
  <si>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</si>
  <si>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</si>
  <si>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</si>
  <si>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</si>
  <si>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</si>
  <si>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</si>
  <si>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</si>
  <si>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</si>
  <si>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</si>
  <si>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</si>
  <si>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</si>
  <si>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</si>
  <si>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</si>
  <si>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</si>
  <si>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</si>
  <si>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</si>
  <si>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</si>
  <si>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</si>
  <si>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</si>
  <si>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</si>
  <si>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</si>
  <si>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</si>
  <si>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</si>
  <si>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</si>
  <si>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</si>
  <si>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</si>
  <si>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</si>
  <si>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</si>
  <si>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</si>
  <si>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</si>
  <si>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</si>
  <si>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</si>
  <si>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</si>
  <si>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</si>
  <si>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</si>
  <si>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</si>
  <si>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</si>
  <si>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</si>
  <si>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</si>
  <si>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</si>
  <si>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</si>
  <si>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</si>
  <si>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</si>
  <si>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</si>
  <si>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</si>
  <si>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</si>
  <si>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</si>
  <si>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</si>
  <si>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</si>
  <si>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</si>
  <si>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</si>
  <si>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</si>
  <si>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</si>
  <si>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</si>
  <si>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</si>
  <si>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</si>
  <si>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</si>
  <si>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</si>
  <si>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</si>
  <si>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</si>
  <si>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</si>
  <si>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</si>
  <si>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</si>
  <si>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</si>
  <si>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</si>
  <si>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</si>
  <si>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</si>
  <si>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</si>
  <si>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</si>
  <si>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</si>
  <si>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</si>
  <si>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</si>
  <si>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</si>
  <si>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</si>
  <si>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</si>
  <si>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</si>
  <si>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</si>
  <si>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</si>
  <si>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</si>
  <si>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</si>
  <si>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</si>
  <si>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</si>
  <si>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</si>
  <si>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</si>
  <si>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</si>
  <si>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</si>
  <si>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</si>
  <si>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</si>
  <si>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</si>
  <si>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</si>
  <si>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</si>
  <si>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</si>
  <si>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</si>
  <si>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</si>
  <si>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</si>
  <si>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</si>
  <si>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</si>
  <si>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</si>
  <si>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</si>
  <si>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</si>
  <si>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</si>
  <si>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</si>
  <si>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</si>
  <si>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</si>
  <si>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</si>
  <si>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</si>
  <si>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</si>
  <si>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</si>
  <si>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</si>
  <si>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</si>
  <si>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</si>
  <si>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</si>
  <si>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</si>
  <si>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</si>
  <si>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</si>
  <si>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</si>
  <si>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</si>
  <si>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</si>
  <si>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</si>
  <si>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</si>
  <si>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</si>
  <si>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</si>
  <si>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</si>
  <si>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</si>
  <si>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</si>
  <si>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</si>
  <si>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</si>
  <si>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</si>
  <si>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</si>
  <si>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</si>
  <si>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</si>
  <si>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</si>
  <si>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</si>
  <si>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</si>
  <si>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</si>
  <si>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</si>
  <si>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</si>
  <si>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</si>
  <si>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</si>
  <si>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</si>
  <si>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</si>
  <si>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</si>
  <si>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</si>
  <si>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</si>
  <si>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</si>
  <si>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</si>
  <si>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</si>
  <si>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</si>
  <si>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</si>
  <si>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</si>
  <si>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</si>
  <si>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</si>
  <si>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</si>
  <si>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</si>
  <si>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</si>
  <si>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</si>
  <si>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</si>
  <si>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</si>
  <si>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</si>
  <si>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</si>
  <si>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</si>
  <si>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</si>
  <si>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</si>
  <si>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</si>
  <si>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</si>
  <si>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</si>
  <si>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</si>
  <si>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</si>
  <si>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</si>
  <si>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</si>
  <si>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</si>
  <si>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</si>
  <si>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</si>
  <si>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</si>
  <si>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</si>
  <si>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</si>
  <si>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</si>
  <si>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</si>
  <si>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</si>
  <si>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</si>
  <si>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</si>
  <si>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</si>
  <si>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</si>
  <si>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</si>
  <si>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</si>
  <si>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</si>
  <si>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</si>
  <si>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</si>
  <si>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</si>
  <si>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</si>
  <si>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</si>
  <si>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</si>
  <si>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</si>
  <si>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</si>
  <si>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</si>
  <si>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</si>
  <si>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</si>
  <si>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</si>
  <si>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</si>
  <si>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</si>
  <si>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</si>
  <si>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</si>
  <si>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</si>
  <si>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</si>
  <si>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</si>
  <si>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</si>
  <si>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</si>
  <si>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</si>
  <si>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</si>
  <si>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</si>
  <si>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</si>
  <si>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</si>
  <si>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</si>
  <si>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</si>
  <si>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</si>
  <si>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</si>
  <si>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</si>
  <si>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</si>
  <si>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</si>
  <si>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</si>
  <si>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</si>
  <si>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</si>
  <si>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</si>
  <si>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</si>
  <si>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</si>
  <si>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</si>
  <si>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</si>
  <si>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</si>
  <si>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</si>
  <si>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</si>
  <si>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</si>
  <si>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</si>
  <si>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</si>
  <si>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</si>
  <si>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</si>
  <si>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</si>
  <si>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</si>
  <si>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</si>
  <si>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</si>
  <si>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</si>
  <si>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</si>
  <si>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</si>
  <si>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</si>
  <si>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</si>
  <si>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</si>
  <si>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</si>
  <si>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</si>
  <si>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</si>
  <si>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</si>
  <si>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</si>
  <si>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</si>
  <si>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</si>
  <si>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</si>
  <si>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</si>
  <si>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</si>
  <si>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</si>
  <si>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</si>
  <si>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</si>
  <si>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</si>
  <si>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</si>
  <si>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</si>
  <si>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</si>
  <si>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</si>
  <si>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</si>
  <si>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</si>
  <si>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</si>
  <si>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</si>
  <si>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</si>
  <si>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</si>
  <si>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</si>
  <si>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</si>
  <si>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</si>
  <si>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</si>
  <si>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</si>
  <si>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</si>
  <si>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</si>
  <si>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</si>
  <si>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</si>
  <si>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</si>
  <si>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</si>
  <si>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</si>
  <si>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</si>
  <si>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</si>
  <si>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</si>
  <si>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</si>
  <si>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</si>
  <si>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</si>
  <si>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</si>
  <si>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</si>
  <si>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</si>
  <si>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</si>
  <si>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</si>
  <si>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</si>
  <si>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</si>
  <si>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</si>
  <si>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</si>
  <si>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</si>
  <si>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</si>
  <si>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</si>
  <si>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</si>
  <si>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</si>
  <si>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</si>
  <si>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</si>
  <si>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</si>
  <si>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</si>
  <si>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</si>
  <si>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</si>
  <si>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</si>
  <si>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</si>
  <si>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</si>
  <si>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</si>
  <si>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</si>
  <si>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</si>
  <si>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</si>
  <si>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</si>
  <si>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</si>
  <si>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</si>
  <si>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</si>
  <si>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</si>
  <si>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</si>
  <si>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</si>
  <si>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</si>
  <si>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</si>
  <si>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</si>
  <si>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</si>
  <si>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</si>
  <si>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</si>
  <si>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</si>
  <si>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</si>
  <si>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</si>
  <si>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</si>
  <si>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</si>
  <si>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</si>
  <si>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</si>
  <si>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</si>
  <si>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</si>
  <si>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</si>
  <si>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</si>
  <si>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</si>
  <si>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</si>
  <si>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</si>
  <si>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</si>
  <si>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</si>
  <si>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</si>
  <si>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</si>
  <si>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</si>
  <si>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</si>
  <si>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</si>
  <si>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</si>
  <si>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</si>
  <si>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</si>
  <si>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</si>
  <si>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</si>
  <si>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</si>
  <si>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</si>
  <si>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</si>
  <si>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</si>
  <si>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</si>
  <si>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</si>
  <si>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</si>
  <si>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</si>
  <si>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</si>
  <si>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</si>
  <si>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</si>
  <si>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</si>
  <si>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</si>
  <si>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</si>
  <si>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</si>
  <si>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</si>
  <si>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</si>
  <si>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</si>
  <si>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</si>
  <si>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</si>
  <si>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</si>
  <si>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</si>
  <si>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</si>
  <si>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</si>
  <si>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</si>
  <si>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</si>
  <si>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</si>
  <si>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</si>
  <si>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</si>
  <si>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</si>
  <si>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</si>
  <si>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</si>
  <si>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</si>
  <si>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</si>
  <si>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</si>
  <si>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</si>
  <si>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</si>
  <si>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</si>
  <si>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</si>
  <si>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</si>
  <si>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</si>
  <si>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</si>
  <si>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</si>
  <si>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</si>
  <si>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</si>
  <si>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</si>
  <si>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</si>
  <si>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</si>
  <si>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</si>
  <si>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</si>
  <si>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</si>
  <si>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</si>
  <si>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</si>
  <si>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</si>
  <si>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</si>
  <si>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</si>
  <si>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</si>
  <si>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</si>
  <si>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</si>
  <si>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</si>
  <si>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</si>
  <si>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</si>
  <si>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</si>
  <si>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</si>
  <si>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</si>
  <si>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</si>
  <si>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</si>
  <si>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</si>
  <si>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</si>
  <si>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</si>
  <si>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</si>
  <si>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</si>
  <si>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</si>
  <si>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</si>
  <si>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</si>
  <si>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</si>
  <si>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</si>
  <si>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</si>
  <si>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</si>
  <si>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</si>
  <si>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</si>
  <si>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</si>
  <si>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</si>
  <si>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</si>
  <si>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</si>
  <si>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</si>
  <si>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</si>
  <si>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</si>
  <si>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</si>
  <si>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</si>
  <si>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</si>
  <si>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</si>
  <si>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</si>
  <si>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</si>
  <si>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</si>
  <si>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</si>
  <si>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</si>
  <si>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</si>
  <si>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</si>
  <si>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</si>
  <si>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</si>
  <si>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</si>
  <si>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</si>
  <si>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</si>
  <si>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</si>
  <si>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</si>
  <si>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</si>
  <si>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</si>
  <si>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</si>
  <si>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</si>
  <si>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</si>
  <si>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</si>
  <si>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</si>
  <si>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</si>
  <si>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</si>
  <si>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</si>
  <si>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</si>
  <si>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</si>
  <si>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</si>
  <si>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</si>
  <si>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</si>
  <si>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</si>
  <si>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</si>
  <si>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</si>
  <si>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</si>
  <si>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</si>
  <si>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</si>
  <si>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</si>
  <si>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</si>
  <si>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</si>
  <si>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</si>
  <si>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</si>
  <si>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</si>
  <si>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</si>
  <si>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</si>
  <si>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</si>
  <si>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</si>
  <si>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</si>
  <si>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</si>
  <si>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</si>
  <si>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</si>
  <si>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</si>
  <si>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</si>
  <si>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</si>
  <si>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</si>
  <si>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</si>
  <si>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</si>
  <si>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</si>
  <si>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</si>
  <si>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</si>
  <si>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</si>
  <si>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</si>
  <si>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</si>
  <si>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</si>
  <si>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</si>
  <si>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</si>
  <si>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</si>
  <si>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</si>
  <si>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</si>
  <si>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</si>
  <si>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</si>
  <si>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</si>
  <si>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</si>
  <si>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</si>
  <si>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</si>
  <si>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</si>
  <si>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</si>
  <si>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</si>
  <si>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</si>
  <si>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</si>
  <si>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</si>
  <si>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</si>
  <si>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</si>
  <si>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</si>
  <si>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</si>
  <si>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</si>
  <si>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</si>
  <si>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</si>
  <si>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</si>
  <si>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</si>
  <si>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</si>
  <si>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</si>
  <si>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</si>
  <si>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</si>
  <si>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</si>
  <si>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</si>
  <si>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</si>
  <si>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</si>
  <si>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</si>
  <si>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</si>
  <si>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</si>
  <si>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</si>
  <si>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</si>
  <si>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</si>
  <si>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</si>
  <si>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</si>
  <si>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</si>
  <si>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</si>
  <si>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</si>
  <si>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</si>
  <si>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</si>
  <si>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</si>
  <si>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</si>
  <si>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</si>
  <si>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</si>
  <si>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</si>
  <si>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</si>
  <si>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</si>
  <si>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</si>
  <si>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</si>
  <si>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</si>
  <si>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</si>
  <si>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</si>
  <si>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</si>
  <si>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</si>
  <si>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</si>
  <si>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</si>
  <si>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</si>
  <si>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</si>
  <si>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</si>
  <si>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</si>
  <si>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</si>
  <si>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</si>
  <si>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</si>
  <si>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</si>
  <si>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</si>
  <si>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</si>
  <si>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</si>
  <si>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</si>
  <si>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</si>
  <si>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</si>
  <si>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</si>
  <si>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</si>
  <si>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</si>
  <si>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</si>
  <si>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</si>
  <si>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</si>
  <si>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</si>
  <si>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</si>
  <si>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</si>
  <si>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</si>
  <si>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</si>
  <si>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</si>
  <si>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</si>
  <si>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</si>
  <si>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</si>
  <si>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</si>
  <si>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</si>
  <si>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</si>
  <si>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</si>
  <si>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</si>
  <si>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</si>
  <si>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</si>
  <si>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</si>
  <si>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</si>
  <si>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</si>
  <si>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</si>
  <si>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</si>
  <si>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</si>
  <si>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</si>
  <si>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</si>
  <si>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</si>
  <si>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</si>
  <si>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</si>
  <si>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</si>
  <si>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</si>
  <si>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</si>
  <si>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</si>
  <si>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</si>
  <si>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</si>
  <si>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</si>
  <si>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</si>
  <si>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</si>
  <si>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</si>
  <si>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</si>
  <si>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</si>
  <si>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</si>
  <si>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</si>
  <si>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</si>
  <si>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</si>
  <si>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</si>
  <si>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</si>
  <si>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</si>
  <si>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</si>
  <si>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</si>
  <si>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</si>
  <si>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</si>
  <si>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</si>
  <si>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</si>
  <si>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</si>
  <si>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</si>
  <si>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</si>
  <si>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</si>
  <si>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</si>
  <si>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</si>
  <si>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</si>
  <si>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</si>
  <si>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</si>
  <si>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</si>
  <si>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</si>
  <si>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</si>
  <si>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</si>
  <si>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</si>
  <si>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</si>
  <si>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</si>
  <si>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</si>
  <si>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</si>
  <si>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</si>
  <si>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</si>
  <si>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</si>
  <si>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</si>
  <si>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</si>
  <si>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</si>
  <si>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</si>
  <si>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</si>
  <si>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</si>
  <si>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</si>
  <si>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</si>
  <si>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</si>
  <si>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</si>
  <si>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</si>
  <si>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</si>
  <si>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</si>
  <si>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</si>
  <si>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</si>
  <si>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</si>
  <si>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</si>
  <si>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</si>
  <si>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</si>
  <si>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</si>
  <si>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</si>
  <si>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</si>
  <si>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</si>
  <si>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</si>
  <si>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</si>
  <si>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</si>
  <si>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</si>
  <si>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</si>
  <si>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</si>
  <si>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</si>
  <si>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</si>
  <si>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</si>
  <si>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</si>
  <si>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</si>
  <si>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</si>
  <si>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</si>
  <si>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</si>
  <si>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</si>
  <si>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</si>
  <si>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</si>
  <si>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</si>
  <si>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</si>
  <si>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</si>
  <si>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</si>
  <si>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</si>
  <si>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</si>
  <si>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</si>
  <si>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</si>
  <si>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</si>
  <si>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</si>
  <si>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</si>
  <si>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</si>
  <si>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</si>
  <si>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</si>
  <si>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</si>
  <si>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</si>
  <si>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</si>
  <si>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</si>
  <si>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</si>
  <si>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</si>
  <si>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</si>
  <si>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</si>
  <si>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</si>
  <si>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</si>
  <si>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</si>
  <si>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</si>
  <si>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</si>
  <si>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</si>
  <si>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</si>
  <si>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</si>
  <si>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</si>
  <si>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</si>
  <si>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</si>
  <si>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</si>
  <si>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</si>
  <si>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</si>
  <si>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</si>
  <si>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</si>
  <si>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</si>
  <si>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</si>
  <si>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</si>
  <si>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</si>
  <si>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</si>
  <si>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</si>
  <si>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</si>
  <si>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</si>
  <si>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</si>
  <si>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</si>
  <si>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</si>
  <si>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</si>
  <si>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</si>
  <si>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</si>
  <si>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</si>
  <si>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</si>
  <si>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</si>
  <si>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</si>
  <si>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</si>
  <si>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</si>
  <si>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</si>
  <si>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</si>
  <si>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</si>
  <si>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</si>
  <si>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</si>
  <si>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</si>
  <si>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</si>
  <si>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</si>
  <si>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</si>
  <si>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</si>
  <si>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</si>
  <si>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</si>
  <si>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</si>
  <si>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</si>
  <si>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</si>
  <si>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</si>
  <si>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</si>
  <si>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</si>
  <si>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</si>
  <si>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</si>
  <si>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</si>
  <si>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</si>
  <si>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</si>
  <si>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</si>
  <si>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</si>
  <si>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</si>
  <si>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</si>
  <si>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</si>
  <si>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</si>
  <si>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</si>
  <si>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</si>
  <si>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</si>
  <si>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</si>
  <si>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</si>
  <si>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</si>
  <si>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</si>
  <si>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</si>
  <si>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</si>
  <si>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</si>
  <si>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</si>
  <si>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</si>
  <si>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</si>
  <si>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</si>
  <si>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</si>
  <si>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</si>
  <si>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</si>
  <si>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</si>
  <si>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</si>
  <si>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</si>
  <si>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</si>
  <si>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</si>
  <si>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</si>
  <si>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</si>
  <si>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</si>
  <si>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</si>
  <si>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</si>
  <si>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</si>
  <si>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</si>
  <si>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</si>
  <si>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</si>
  <si>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</si>
  <si>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</si>
  <si>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</si>
  <si>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</si>
  <si>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</si>
  <si>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</si>
  <si>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</si>
  <si>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</si>
  <si>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</si>
  <si>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</si>
  <si>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</si>
  <si>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</si>
  <si>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</si>
  <si>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</si>
  <si>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</si>
  <si>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</si>
  <si>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</si>
  <si>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</si>
  <si>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</si>
  <si>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</si>
  <si>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</si>
  <si>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</si>
  <si>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</si>
  <si>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</si>
  <si>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</si>
  <si>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</si>
  <si>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</si>
  <si>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</si>
  <si>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</si>
  <si>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</si>
  <si>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</si>
  <si>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</si>
  <si>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</si>
  <si>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</si>
  <si>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</si>
  <si>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</si>
  <si>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</si>
  <si>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</si>
  <si>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</si>
  <si>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</si>
  <si>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</si>
  <si>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</si>
  <si>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</si>
  <si>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</si>
  <si>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</si>
  <si>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</si>
  <si>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</si>
  <si>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</si>
  <si>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</si>
  <si>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</si>
  <si>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</si>
  <si>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</si>
  <si>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</si>
  <si>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</si>
  <si>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</si>
  <si>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</si>
  <si>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</si>
  <si>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</si>
  <si>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</si>
  <si>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</si>
  <si>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</si>
  <si>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</si>
  <si>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</si>
  <si>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</si>
  <si>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</si>
  <si>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</si>
  <si>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</si>
  <si>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</si>
  <si>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</si>
  <si>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</si>
  <si>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</si>
  <si>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</si>
  <si>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</si>
  <si>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</si>
  <si>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</si>
  <si>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</si>
  <si>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</si>
  <si>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</si>
  <si>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</si>
  <si>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</si>
  <si>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</si>
  <si>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</si>
  <si>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</si>
  <si>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</si>
  <si>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</si>
  <si>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</si>
  <si>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</si>
  <si>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</si>
  <si>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</si>
  <si>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</si>
  <si>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</si>
  <si>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</si>
  <si>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</si>
  <si>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</si>
  <si>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</si>
  <si>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</si>
  <si>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</si>
  <si>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</si>
  <si>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</si>
  <si>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</si>
  <si>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</si>
  <si>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</si>
  <si>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</si>
  <si>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</si>
  <si>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</si>
  <si>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</si>
  <si>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</si>
  <si>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</si>
  <si>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</si>
  <si>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</si>
  <si>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</si>
  <si>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</si>
  <si>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</si>
  <si>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</si>
  <si>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</si>
  <si>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</si>
  <si>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</si>
  <si>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</si>
  <si>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</si>
  <si>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</si>
  <si>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</si>
  <si>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</si>
  <si>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</si>
  <si>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</si>
  <si>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</si>
  <si>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</si>
  <si>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</si>
  <si>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</si>
  <si>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</si>
  <si>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</si>
  <si>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</si>
  <si>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</si>
  <si>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</si>
  <si>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</si>
  <si>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</si>
  <si>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</si>
  <si>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</si>
  <si>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</si>
  <si>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</si>
  <si>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</si>
  <si>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</si>
  <si>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</si>
  <si>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</si>
  <si>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</si>
  <si>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</si>
  <si>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</si>
  <si>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</si>
  <si>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</si>
  <si>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</si>
  <si>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</si>
  <si>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</si>
  <si>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</si>
  <si>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</si>
  <si>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</si>
  <si>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</si>
  <si>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</si>
  <si>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</si>
  <si>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</si>
  <si>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</si>
  <si>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</si>
  <si>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</si>
  <si>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</si>
  <si>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</si>
  <si>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</si>
  <si>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</si>
  <si>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</si>
  <si>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</si>
  <si>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</si>
  <si>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</si>
  <si>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</si>
  <si>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</si>
  <si>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</si>
  <si>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</si>
  <si>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</si>
  <si>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</si>
  <si>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</si>
  <si>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</si>
  <si>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</si>
  <si>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</si>
  <si>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</si>
  <si>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</si>
  <si>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</si>
  <si>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</si>
  <si>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</si>
  <si>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</si>
  <si>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</si>
  <si>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</si>
  <si>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</si>
  <si>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</si>
  <si>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</si>
  <si>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</si>
  <si>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</si>
  <si>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</si>
  <si>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</si>
  <si>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</si>
  <si>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</si>
  <si>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</si>
  <si>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</si>
  <si>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</si>
  <si>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</si>
  <si>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</si>
  <si>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</si>
  <si>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</si>
  <si>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</si>
  <si>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</si>
  <si>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</si>
  <si>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</si>
  <si>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</si>
  <si>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</si>
  <si>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</si>
  <si>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</si>
  <si>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</si>
  <si>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</si>
  <si>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</si>
  <si>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</si>
  <si>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</si>
  <si>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</si>
  <si>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</si>
  <si>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</si>
  <si>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</si>
  <si>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</si>
  <si>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</si>
  <si>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</si>
  <si>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</si>
  <si>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</si>
  <si>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</si>
  <si>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</si>
  <si>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</si>
  <si>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</si>
  <si>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</si>
  <si>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</si>
  <si>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</si>
  <si>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</si>
  <si>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</si>
  <si>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</si>
  <si>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</si>
  <si>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</si>
  <si>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</si>
  <si>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</si>
  <si>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</si>
  <si>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</si>
  <si>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</si>
  <si>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</si>
  <si>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</si>
  <si>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</si>
  <si>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</si>
  <si>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</si>
  <si>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</si>
  <si>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</si>
  <si>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</si>
  <si>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</si>
  <si>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</si>
  <si>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</si>
  <si>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</si>
  <si>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</si>
  <si>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</si>
  <si>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</si>
  <si>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</si>
  <si>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</si>
  <si>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</si>
  <si>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</si>
  <si>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</si>
  <si>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</si>
  <si>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</si>
  <si>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</si>
  <si>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</si>
  <si>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</si>
  <si>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</si>
  <si>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</si>
  <si>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</si>
  <si>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</si>
  <si>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</si>
  <si>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</si>
  <si>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</si>
  <si>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</si>
  <si>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</si>
  <si>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</si>
  <si>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</si>
  <si>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</si>
  <si>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</si>
  <si>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</si>
  <si>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</si>
  <si>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</si>
  <si>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</si>
  <si>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</si>
  <si>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</si>
  <si>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</si>
  <si>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</si>
  <si>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</si>
  <si>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</si>
  <si>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</si>
  <si>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</si>
  <si>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</si>
  <si>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</si>
  <si>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</si>
  <si>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</si>
  <si>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</si>
  <si>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</si>
  <si>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</si>
  <si>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</si>
  <si>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</si>
  <si>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</si>
  <si>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</si>
  <si>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</si>
  <si>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</si>
  <si>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</si>
  <si>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</si>
  <si>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</si>
  <si>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</si>
  <si>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</si>
  <si>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</si>
  <si>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</si>
  <si>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</si>
  <si>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</si>
  <si>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</si>
  <si>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</si>
  <si>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</si>
  <si>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</si>
  <si>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</si>
  <si>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</si>
  <si>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</si>
  <si>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</si>
  <si>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</si>
  <si>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</si>
  <si>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</si>
  <si>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</si>
  <si>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</si>
  <si>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</si>
  <si>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</si>
  <si>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</si>
  <si>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</si>
  <si>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</si>
  <si>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</si>
  <si>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</si>
  <si>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</si>
  <si>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</si>
  <si>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</si>
  <si>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</si>
  <si>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</si>
  <si>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</si>
  <si>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</si>
  <si>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</si>
  <si>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</si>
  <si>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</si>
  <si>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</si>
  <si>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</si>
  <si>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</si>
  <si>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</si>
  <si>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</si>
  <si>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</si>
  <si>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</si>
  <si>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</si>
  <si>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</si>
  <si>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</si>
  <si>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</si>
  <si>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</si>
  <si>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</si>
  <si>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</si>
  <si>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</si>
  <si>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</si>
  <si>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</si>
  <si>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</si>
  <si>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</si>
  <si>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</si>
  <si>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</si>
  <si>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</si>
  <si>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</si>
  <si>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</si>
  <si>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</si>
  <si>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</si>
  <si>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</si>
  <si>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</si>
  <si>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</si>
  <si>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</si>
  <si>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</si>
  <si>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</si>
  <si>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</si>
  <si>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</si>
  <si>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</si>
  <si>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</si>
  <si>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</si>
  <si>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</si>
  <si>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</si>
  <si>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</si>
  <si>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</si>
  <si>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</si>
  <si>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</si>
  <si>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</si>
  <si>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</si>
  <si>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</si>
  <si>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</si>
  <si>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</si>
  <si>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</si>
  <si>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</si>
  <si>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</si>
  <si>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</si>
  <si>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</si>
  <si>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</si>
  <si>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</si>
  <si>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</si>
  <si>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</si>
  <si>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</si>
  <si>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</si>
  <si>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</si>
  <si>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</si>
  <si>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</si>
  <si>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</si>
  <si>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</si>
  <si>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</si>
  <si>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</si>
  <si>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</si>
  <si>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</si>
  <si>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</si>
  <si>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</si>
  <si>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</si>
  <si>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</si>
  <si>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</si>
  <si>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</si>
  <si>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</si>
  <si>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</si>
  <si>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</si>
  <si>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</si>
  <si>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</si>
  <si>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</si>
  <si>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</si>
  <si>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</si>
  <si>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</si>
  <si>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</si>
  <si>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</si>
  <si>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</si>
  <si>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</si>
  <si>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</si>
  <si>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</si>
  <si>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</si>
  <si>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</si>
  <si>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</si>
  <si>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</si>
  <si>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</si>
  <si>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</si>
  <si>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</si>
  <si>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</si>
  <si>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</si>
  <si>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</si>
  <si>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</si>
  <si>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</si>
  <si>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</si>
  <si>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</si>
  <si>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</si>
  <si>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</si>
  <si>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</si>
  <si>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</si>
  <si>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</si>
  <si>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</si>
  <si>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</si>
  <si>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</si>
  <si>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</si>
  <si>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</si>
  <si>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</si>
  <si>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</si>
  <si>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</si>
  <si>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</si>
  <si>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</si>
  <si>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</si>
  <si>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</si>
  <si>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</si>
  <si>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</si>
  <si>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</si>
  <si>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</si>
  <si>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</si>
  <si>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</si>
  <si>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</si>
  <si>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</si>
  <si>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</si>
  <si>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</si>
  <si>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</si>
  <si>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</si>
  <si>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</si>
  <si>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</si>
  <si>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</si>
  <si>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</si>
  <si>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</si>
  <si>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</si>
  <si>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</si>
  <si>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</si>
  <si>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</si>
  <si>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</si>
  <si>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</si>
  <si>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</si>
  <si>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</si>
  <si>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</si>
  <si>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</si>
  <si>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</si>
  <si>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</si>
  <si>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</si>
  <si>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</si>
  <si>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</si>
  <si>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</si>
  <si>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</si>
  <si>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</si>
  <si>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</si>
  <si>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</si>
  <si>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</si>
  <si>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</si>
  <si>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</si>
  <si>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</si>
  <si>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</si>
  <si>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</si>
  <si>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</si>
  <si>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</si>
  <si>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</si>
  <si>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</si>
  <si>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</si>
  <si>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</si>
  <si>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</si>
  <si>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</si>
  <si>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</si>
  <si>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</si>
  <si>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</si>
  <si>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</si>
  <si>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</si>
  <si>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</si>
  <si>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</si>
  <si>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</si>
  <si>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</si>
  <si>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</si>
  <si>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</si>
  <si>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</si>
  <si>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</si>
  <si>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</si>
  <si>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</si>
  <si>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</si>
  <si>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</si>
  <si>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</si>
  <si>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</si>
  <si>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</si>
  <si>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</si>
  <si>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</si>
  <si>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</si>
  <si>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</si>
  <si>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</si>
  <si>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</si>
  <si>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</si>
  <si>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</si>
  <si>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</si>
  <si>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</si>
  <si>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</si>
  <si>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</si>
  <si>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</si>
  <si>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</si>
  <si>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</si>
  <si>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</si>
  <si>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</si>
  <si>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</si>
  <si>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</si>
  <si>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</si>
  <si>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</si>
  <si>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</si>
  <si>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</si>
  <si>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</si>
  <si>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</si>
  <si>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</si>
  <si>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</si>
  <si>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</si>
  <si>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</si>
  <si>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</si>
  <si>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</si>
  <si>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</si>
  <si>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</si>
  <si>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</si>
  <si>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</si>
  <si>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</si>
  <si>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</si>
  <si>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</si>
  <si>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</si>
  <si>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</si>
  <si>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</si>
  <si>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</si>
  <si>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</si>
  <si>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</si>
  <si>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</si>
  <si>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</si>
  <si>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</si>
  <si>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</si>
  <si>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</si>
  <si>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</si>
  <si>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</si>
  <si>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</si>
  <si>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</si>
  <si>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</si>
  <si>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</si>
  <si>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</si>
  <si>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</si>
  <si>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</si>
  <si>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</si>
  <si>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</si>
  <si>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</si>
  <si>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</si>
  <si>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</si>
  <si>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</si>
  <si>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</si>
  <si>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</si>
  <si>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</si>
  <si>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</si>
  <si>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</si>
  <si>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</si>
  <si>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</si>
  <si>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</si>
  <si>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</si>
  <si>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</si>
  <si>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</si>
  <si>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</si>
  <si>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</si>
  <si>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</si>
  <si>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</si>
  <si>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</si>
  <si>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</si>
  <si>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</si>
  <si>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</si>
  <si>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</si>
  <si>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</si>
  <si>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</si>
  <si>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</si>
  <si>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</si>
  <si>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</si>
  <si>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</si>
  <si>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</si>
  <si>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</si>
  <si>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</si>
  <si>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</si>
  <si>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</si>
  <si>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</si>
  <si>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</si>
  <si>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</si>
  <si>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</si>
  <si>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</si>
  <si>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</si>
  <si>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</si>
  <si>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</si>
  <si>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</si>
  <si>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</si>
  <si>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</si>
  <si>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</si>
  <si>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</si>
  <si>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</si>
  <si>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</si>
  <si>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</si>
  <si>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</si>
  <si>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</si>
  <si>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</si>
  <si>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</si>
  <si>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</si>
  <si>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</si>
  <si>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</si>
  <si>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</si>
  <si>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</si>
  <si>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</si>
  <si>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</si>
  <si>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</si>
  <si>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</si>
  <si>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</si>
  <si>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</si>
  <si>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</si>
  <si>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</si>
  <si>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</si>
  <si>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</si>
  <si>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</si>
  <si>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</si>
  <si>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</si>
  <si>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</si>
  <si>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</si>
  <si>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</si>
  <si>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</si>
  <si>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</si>
  <si>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</si>
  <si>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</si>
  <si>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</si>
  <si>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</si>
  <si>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</si>
  <si>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</si>
  <si>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</si>
  <si>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</si>
  <si>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</si>
  <si>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</si>
  <si>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</si>
  <si>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</si>
  <si>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</si>
  <si>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</si>
  <si>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</si>
  <si>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</si>
  <si>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</si>
  <si>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</si>
  <si>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</si>
  <si>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</si>
  <si>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</si>
  <si>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</si>
  <si>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</si>
  <si>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</si>
  <si>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</si>
  <si>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</si>
  <si>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</si>
  <si>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</si>
  <si>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</si>
  <si>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</si>
  <si>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</si>
  <si>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</si>
  <si>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</si>
  <si>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</si>
  <si>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</si>
  <si>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</si>
  <si>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</si>
  <si>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</si>
  <si>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</si>
  <si>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</si>
  <si>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</si>
  <si>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</si>
  <si>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</si>
  <si>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</si>
  <si>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</si>
  <si>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</si>
  <si>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</si>
  <si>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</si>
  <si>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</si>
  <si>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</si>
  <si>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</si>
  <si>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</si>
  <si>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</si>
  <si>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</si>
  <si>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</si>
  <si>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</si>
  <si>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</si>
  <si>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</si>
  <si>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</si>
  <si>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</si>
  <si>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</si>
  <si>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</si>
  <si>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</si>
  <si>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</si>
  <si>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</si>
  <si>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</si>
  <si>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</si>
  <si>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</si>
  <si>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</si>
  <si>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</si>
  <si>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</si>
  <si>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</si>
  <si>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</si>
  <si>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</si>
  <si>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</si>
  <si>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</si>
  <si>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</si>
  <si>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</si>
  <si>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</si>
  <si>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</si>
  <si>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</si>
  <si>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</si>
  <si>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</si>
  <si>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</si>
  <si>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</si>
  <si>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</si>
  <si>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</si>
  <si>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</si>
  <si>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</si>
  <si>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</si>
  <si>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</si>
  <si>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</si>
  <si>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</si>
  <si>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</si>
  <si>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</si>
  <si>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</si>
  <si>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</si>
  <si>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</si>
  <si>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</si>
  <si>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</si>
  <si>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</si>
  <si>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</si>
  <si>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</si>
  <si>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</si>
  <si>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</si>
  <si>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</si>
  <si>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</si>
  <si>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</si>
  <si>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</si>
  <si>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</si>
  <si>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</si>
  <si>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</si>
  <si>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</si>
  <si>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</si>
  <si>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</si>
  <si>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</si>
  <si>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</si>
  <si>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</si>
  <si>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</si>
  <si>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</si>
  <si>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</si>
  <si>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</si>
  <si>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</si>
  <si>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</si>
  <si>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</si>
  <si>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</si>
  <si>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</si>
  <si>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</si>
  <si>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</si>
  <si>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</si>
  <si>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</si>
  <si>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</si>
  <si>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</si>
  <si>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</si>
  <si>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</si>
  <si>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</si>
  <si>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</si>
  <si>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</si>
  <si>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</si>
  <si>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</si>
  <si>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</si>
  <si>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</si>
  <si>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</si>
  <si>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</si>
  <si>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</si>
  <si>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</si>
  <si>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</si>
  <si>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</si>
  <si>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</si>
  <si>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</si>
  <si>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</si>
  <si>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</si>
  <si>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</si>
  <si>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</si>
  <si>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</si>
  <si>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</si>
  <si>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</si>
  <si>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</si>
  <si>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</si>
  <si>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</si>
  <si>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</si>
  <si>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</si>
  <si>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</si>
  <si>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</si>
  <si>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</si>
  <si>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</si>
  <si>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</si>
  <si>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</si>
  <si>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</si>
  <si>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</si>
  <si>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</si>
  <si>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</si>
  <si>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</si>
  <si>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</si>
  <si>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</si>
  <si>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</si>
  <si>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</si>
  <si>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</si>
  <si>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</si>
  <si>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</si>
  <si>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</si>
  <si>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</si>
  <si>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</si>
  <si>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</si>
  <si>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</si>
  <si>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</si>
  <si>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</si>
  <si>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</si>
  <si>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</si>
  <si>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</si>
  <si>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</si>
  <si>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</si>
  <si>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</si>
  <si>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</si>
  <si>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</si>
  <si>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</si>
  <si>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</si>
  <si>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</si>
  <si>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</si>
  <si>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</si>
  <si>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</si>
  <si>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</si>
  <si>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</si>
  <si>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</si>
  <si>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</si>
  <si>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</si>
  <si>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</si>
  <si>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</si>
  <si>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</si>
  <si>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</si>
  <si>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</si>
  <si>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</si>
  <si>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</si>
  <si>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</si>
  <si>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</si>
  <si>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</si>
  <si>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</si>
  <si>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</si>
  <si>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</si>
  <si>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</si>
  <si>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</si>
  <si>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</si>
  <si>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</si>
  <si>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</si>
  <si>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</si>
  <si>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</si>
  <si>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</si>
  <si>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</si>
  <si>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</si>
  <si>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</si>
  <si>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</si>
  <si>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</si>
  <si>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</si>
  <si>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</si>
  <si>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</si>
  <si>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</si>
  <si>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</si>
  <si>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</si>
  <si>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</si>
  <si>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</si>
  <si>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</si>
  <si>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</si>
  <si>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</si>
  <si>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</si>
  <si>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</si>
  <si>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</si>
  <si>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</si>
  <si>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</si>
  <si>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</si>
  <si>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</si>
  <si>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</si>
  <si>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</si>
  <si>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</si>
  <si>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</si>
  <si>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</si>
  <si>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</si>
  <si>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</si>
  <si>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</si>
  <si>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</si>
  <si>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</si>
  <si>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</si>
  <si>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</si>
  <si>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</si>
  <si>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</si>
  <si>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</si>
  <si>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</si>
  <si>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</si>
  <si>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</si>
  <si>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</si>
  <si>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</si>
  <si>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</si>
  <si>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</si>
  <si>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</si>
  <si>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</si>
  <si>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</si>
  <si>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</si>
  <si>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</si>
  <si>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</si>
  <si>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</si>
  <si>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</si>
  <si>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</si>
  <si>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</si>
  <si>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</si>
  <si>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</si>
  <si>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</si>
  <si>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</si>
  <si>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</si>
  <si>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</si>
  <si>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</si>
  <si>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</si>
  <si>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</si>
  <si>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</si>
  <si>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</si>
  <si>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</si>
  <si>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</si>
  <si>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</si>
  <si>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</si>
  <si>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</si>
  <si>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</si>
  <si>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</si>
  <si>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</si>
  <si>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</si>
  <si>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</si>
  <si>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</si>
  <si>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</si>
  <si>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</si>
  <si>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</si>
  <si>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</si>
  <si>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</si>
  <si>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</si>
  <si>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</si>
  <si>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</si>
  <si>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</si>
  <si>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</si>
  <si>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</si>
  <si>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</si>
  <si>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</si>
  <si>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</si>
  <si>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</si>
  <si>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</si>
  <si>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</si>
  <si>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</si>
  <si>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</si>
  <si>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</si>
  <si>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</si>
  <si>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</si>
  <si>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</si>
  <si>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</si>
  <si>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</si>
  <si>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</si>
  <si>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</si>
  <si>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</si>
  <si>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</si>
  <si>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</si>
  <si>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</si>
  <si>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</si>
  <si>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</si>
  <si>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</si>
  <si>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</si>
  <si>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</si>
  <si>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</si>
  <si>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</si>
  <si>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</si>
  <si>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</si>
  <si>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</si>
  <si>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</si>
  <si>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</si>
  <si>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</si>
  <si>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</si>
  <si>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</si>
  <si>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</si>
  <si>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</si>
  <si>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</si>
  <si>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</si>
  <si>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</si>
  <si>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</si>
  <si>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</si>
  <si>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</si>
  <si>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</si>
  <si>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</si>
  <si>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</si>
  <si>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</si>
  <si>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</si>
  <si>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</si>
  <si>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</si>
  <si>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</si>
  <si>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</si>
  <si>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</si>
  <si>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</si>
  <si>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</si>
  <si>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</si>
  <si>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</si>
  <si>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</si>
  <si>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</si>
  <si>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</si>
  <si>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</si>
  <si>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</si>
  <si>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</si>
  <si>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</si>
  <si>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</si>
  <si>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</si>
  <si>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</si>
  <si>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</si>
  <si>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</si>
  <si>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</si>
  <si>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</si>
  <si>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</si>
  <si>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</si>
  <si>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</si>
  <si>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</si>
  <si>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</si>
  <si>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</si>
  <si>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</si>
  <si>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</si>
  <si>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</si>
  <si>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</si>
  <si>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</si>
  <si>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</si>
  <si>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</si>
  <si>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</si>
  <si>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</si>
  <si>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</si>
  <si>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</si>
  <si>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</si>
  <si>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</si>
  <si>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</si>
  <si>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</si>
  <si>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</si>
  <si>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</si>
  <si>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</si>
  <si>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</si>
  <si>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</si>
  <si>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</si>
  <si>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</si>
  <si>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</si>
  <si>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</si>
  <si>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</si>
  <si>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</si>
  <si>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</si>
  <si>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</si>
  <si>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</si>
  <si>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</si>
  <si>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</si>
  <si>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</si>
  <si>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</si>
  <si>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</si>
  <si>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</si>
  <si>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</si>
  <si>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</si>
  <si>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</si>
  <si>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</si>
  <si>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</si>
  <si>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</si>
  <si>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</si>
  <si>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</si>
  <si>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</si>
  <si>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</si>
  <si>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</si>
  <si>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</si>
  <si>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</si>
  <si>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</si>
  <si>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</si>
  <si>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</si>
  <si>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</si>
  <si>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</si>
  <si>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</si>
  <si>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</si>
  <si>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</si>
  <si>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</si>
  <si>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</si>
  <si>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</si>
  <si>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</si>
  <si>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</si>
  <si>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</si>
  <si>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</si>
  <si>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</si>
  <si>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</si>
  <si>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</si>
  <si>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</si>
  <si>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</si>
  <si>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</si>
  <si>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</si>
  <si>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</si>
  <si>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</si>
  <si>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</si>
  <si>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</si>
  <si>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</si>
  <si>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</si>
  <si>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</si>
  <si>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</si>
  <si>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</si>
  <si>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</si>
  <si>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</si>
  <si>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</si>
  <si>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</si>
  <si>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</si>
  <si>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</si>
  <si>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</si>
  <si>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</si>
  <si>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</si>
  <si>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</si>
  <si>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</si>
  <si>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</si>
  <si>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</si>
  <si>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</si>
  <si>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</si>
  <si>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</si>
  <si>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</si>
  <si>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</si>
  <si>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</si>
  <si>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</si>
  <si>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</si>
  <si>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</si>
  <si>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</si>
  <si>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</si>
  <si>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</si>
  <si>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</si>
  <si>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</si>
  <si>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</si>
  <si>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</si>
  <si>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</si>
  <si>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</si>
  <si>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</si>
  <si>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</si>
  <si>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</si>
  <si>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</si>
  <si>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</si>
  <si>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</si>
  <si>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</si>
  <si>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</si>
  <si>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</si>
  <si>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</si>
  <si>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</si>
  <si>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</si>
  <si>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</si>
  <si>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</si>
  <si>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</si>
  <si>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</si>
  <si>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</si>
  <si>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</si>
  <si>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</si>
  <si>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</si>
  <si>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</si>
  <si>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</si>
  <si>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</si>
  <si>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</si>
  <si>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</si>
  <si>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</si>
  <si>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</si>
  <si>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</si>
  <si>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</si>
  <si>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</si>
  <si>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</si>
  <si>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</si>
  <si>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</si>
  <si>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</si>
  <si>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</si>
  <si>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</si>
  <si>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</si>
  <si>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</si>
  <si>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</si>
  <si>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</si>
  <si>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</si>
  <si>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</si>
  <si>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</si>
  <si>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</si>
  <si>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</si>
  <si>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</si>
  <si>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</si>
  <si>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</si>
  <si>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</si>
  <si>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</si>
  <si>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</si>
  <si>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</si>
  <si>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</si>
  <si>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</si>
  <si>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</si>
  <si>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</si>
  <si>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</si>
  <si>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</si>
  <si>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</si>
  <si>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</si>
  <si>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</si>
  <si>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</si>
  <si>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</si>
  <si>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</si>
  <si>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</si>
  <si>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</si>
  <si>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</si>
  <si>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</si>
  <si>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</si>
  <si>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</si>
  <si>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</si>
  <si>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</si>
  <si>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</si>
  <si>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</si>
  <si>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</si>
  <si>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</si>
  <si>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</si>
  <si>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</si>
  <si>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</si>
  <si>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</si>
  <si>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</si>
  <si>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</si>
  <si>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</si>
  <si>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</si>
  <si>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</si>
  <si>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</si>
  <si>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</si>
  <si>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</si>
  <si>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</si>
  <si>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</si>
  <si>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</si>
  <si>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</si>
  <si>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</si>
  <si>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</si>
  <si>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</si>
  <si>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</si>
  <si>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</si>
  <si>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</si>
  <si>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</si>
  <si>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</si>
  <si>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</si>
  <si>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</si>
  <si>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</si>
  <si>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</si>
  <si>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</si>
  <si>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</si>
  <si>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</si>
  <si>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</si>
  <si>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</si>
  <si>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</si>
  <si>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</si>
  <si>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</si>
  <si>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</si>
  <si>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</si>
  <si>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</si>
  <si>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</si>
  <si>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</si>
  <si>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</si>
  <si>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</si>
  <si>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</si>
  <si>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</si>
  <si>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</si>
  <si>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</si>
  <si>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</si>
  <si>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</si>
  <si>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</si>
  <si>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</si>
  <si>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</si>
  <si>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</si>
  <si>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</si>
  <si>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</si>
  <si>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</si>
  <si>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</si>
  <si>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</si>
  <si>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</si>
  <si>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</si>
  <si>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</si>
  <si>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</si>
  <si>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</si>
  <si>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</si>
  <si>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</si>
  <si>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</si>
  <si>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</si>
  <si>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</si>
  <si>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</si>
  <si>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</si>
  <si>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</si>
  <si>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</si>
  <si>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</si>
  <si>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</si>
  <si>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</si>
  <si>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</si>
  <si>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</si>
  <si>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</si>
  <si>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</si>
  <si>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</si>
  <si>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</si>
  <si>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</si>
  <si>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</si>
  <si>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</si>
  <si>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</si>
  <si>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</si>
  <si>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</si>
  <si>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</si>
  <si>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</si>
  <si>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</si>
  <si>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</si>
  <si>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</si>
  <si>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</si>
  <si>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</si>
  <si>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</si>
  <si>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</si>
  <si>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</si>
  <si>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</si>
  <si>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</si>
  <si>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</si>
  <si>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</si>
  <si>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</si>
  <si>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</si>
  <si>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</si>
  <si>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</si>
  <si>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</si>
  <si>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</si>
  <si>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</si>
  <si>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</si>
  <si>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</si>
  <si>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</si>
  <si>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</si>
  <si>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</si>
  <si>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</si>
  <si>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</si>
  <si>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</si>
  <si>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</si>
  <si>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</si>
  <si>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</si>
  <si>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</si>
  <si>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</si>
  <si>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</si>
  <si>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</si>
  <si>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</si>
  <si>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</si>
  <si>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</si>
  <si>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</si>
  <si>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</si>
  <si>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</si>
  <si>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</si>
  <si>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</si>
  <si>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</si>
  <si>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</si>
  <si>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</si>
  <si>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</si>
  <si>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</si>
  <si>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</si>
  <si>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</si>
  <si>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</si>
  <si>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</si>
  <si>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</si>
  <si>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</si>
  <si>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</si>
  <si>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</si>
  <si>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</si>
  <si>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</si>
  <si>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</si>
  <si>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</si>
  <si>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</si>
  <si>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</si>
  <si>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</si>
  <si>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</si>
  <si>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</si>
  <si>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</si>
  <si>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</si>
  <si>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</si>
  <si>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</si>
  <si>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</si>
  <si>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</si>
  <si>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</si>
  <si>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</si>
  <si>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</si>
  <si>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</si>
  <si>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</si>
  <si>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</si>
  <si>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</si>
  <si>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</si>
  <si>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</si>
  <si>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</si>
  <si>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</si>
  <si>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</si>
  <si>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</si>
  <si>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</si>
  <si>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</si>
  <si>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</si>
  <si>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</si>
  <si>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</si>
  <si>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</si>
  <si>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</si>
  <si>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</si>
  <si>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</si>
  <si>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</si>
  <si>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</si>
  <si>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</si>
  <si>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</si>
  <si>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</si>
  <si>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</si>
  <si>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</si>
  <si>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</si>
  <si>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</si>
  <si>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</si>
  <si>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</si>
  <si>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</si>
  <si>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</si>
  <si>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</si>
  <si>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</si>
  <si>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</si>
  <si>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</si>
  <si>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</si>
  <si>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</si>
  <si>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</si>
  <si>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</si>
  <si>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</si>
  <si>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</si>
  <si>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</si>
  <si>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</si>
  <si>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</si>
  <si>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</si>
  <si>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</si>
  <si>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</si>
  <si>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</si>
  <si>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</si>
  <si>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</si>
  <si>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</si>
  <si>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</si>
  <si>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</si>
  <si>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</si>
  <si>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</si>
  <si>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</si>
  <si>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</si>
  <si>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</si>
  <si>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</si>
  <si>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</si>
  <si>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</si>
  <si>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</si>
  <si>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</si>
  <si>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</si>
  <si>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</si>
  <si>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</si>
  <si>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</si>
  <si>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</si>
  <si>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</si>
  <si>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</si>
  <si>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</si>
  <si>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</si>
  <si>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</si>
  <si>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</si>
  <si>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</si>
  <si>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</si>
  <si>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</si>
  <si>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</si>
  <si>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</si>
  <si>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</si>
  <si>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</si>
  <si>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</si>
  <si>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</si>
  <si>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</si>
  <si>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</si>
  <si>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</si>
  <si>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</si>
  <si>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</si>
  <si>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</si>
  <si>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</si>
  <si>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</si>
  <si>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</si>
  <si>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</si>
  <si>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</si>
  <si>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</si>
  <si>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</si>
  <si>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</si>
  <si>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</si>
  <si>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</si>
  <si>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</si>
  <si>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</si>
  <si>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</si>
  <si>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</si>
  <si>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</si>
  <si>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</si>
  <si>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</si>
  <si>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</si>
  <si>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</si>
  <si>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</si>
  <si>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</si>
  <si>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</si>
  <si>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</si>
  <si>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</si>
  <si>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</si>
  <si>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</si>
  <si>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</si>
  <si>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</si>
  <si>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</si>
  <si>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</si>
  <si>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</si>
  <si>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</si>
  <si>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</si>
  <si>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</si>
  <si>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</si>
  <si>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</si>
  <si>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</si>
  <si>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</si>
  <si>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</si>
  <si>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</si>
  <si>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</si>
  <si>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</si>
  <si>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</si>
  <si>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</si>
  <si>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</si>
  <si>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</si>
  <si>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</si>
  <si>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</si>
  <si>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</si>
  <si>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</si>
  <si>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</si>
  <si>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</si>
  <si>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</si>
  <si>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</si>
  <si>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</si>
  <si>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</si>
  <si>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</si>
  <si>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</si>
  <si>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</si>
  <si>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</si>
  <si>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</si>
  <si>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</si>
  <si>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</si>
  <si>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</si>
  <si>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</si>
  <si>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</si>
  <si>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</si>
  <si>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</si>
  <si>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</si>
  <si>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</si>
  <si>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</si>
  <si>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</si>
  <si>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</si>
  <si>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</si>
  <si>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</si>
  <si>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</si>
  <si>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</si>
  <si>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</si>
  <si>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</si>
  <si>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</si>
  <si>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</si>
  <si>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</si>
  <si>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</si>
  <si>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</si>
  <si>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</si>
  <si>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</si>
  <si>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</si>
  <si>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</si>
  <si>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</si>
  <si>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</si>
  <si>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</si>
  <si>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</si>
  <si>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</si>
  <si>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</si>
  <si>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</si>
  <si>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</si>
  <si>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</si>
  <si>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</si>
  <si>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</si>
  <si>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</si>
  <si>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</si>
  <si>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</si>
  <si>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</si>
  <si>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</si>
  <si>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</si>
  <si>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</si>
  <si>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</si>
  <si>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</si>
  <si>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</si>
  <si>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</si>
  <si>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</si>
  <si>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</si>
  <si>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</si>
  <si>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</si>
  <si>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</si>
  <si>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</si>
  <si>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</si>
  <si>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</si>
  <si>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</si>
  <si>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</si>
  <si>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</si>
  <si>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</si>
  <si>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</si>
  <si>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</si>
  <si>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</si>
  <si>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</si>
  <si>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</si>
  <si>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</si>
  <si>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</si>
  <si>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</si>
  <si>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</si>
  <si>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</si>
  <si>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</si>
  <si>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</si>
  <si>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</si>
  <si>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</si>
  <si>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</si>
  <si>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</si>
  <si>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</si>
  <si>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</si>
  <si>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</si>
  <si>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</si>
  <si>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</si>
  <si>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</si>
  <si>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</si>
  <si>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</si>
  <si>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</si>
  <si>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</si>
  <si>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</si>
  <si>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</si>
  <si>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</si>
  <si>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</si>
  <si>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</si>
  <si>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</si>
  <si>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</si>
  <si>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</si>
  <si>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</si>
  <si>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</si>
  <si>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</si>
  <si>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</si>
  <si>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</si>
  <si>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</si>
  <si>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</si>
  <si>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</si>
  <si>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</si>
  <si>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</si>
  <si>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</si>
  <si>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</si>
  <si>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</si>
  <si>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</si>
  <si>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</si>
  <si>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</si>
  <si>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</si>
  <si>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</si>
  <si>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</si>
  <si>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</si>
  <si>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</si>
  <si>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</si>
  <si>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</si>
  <si>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</si>
  <si>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</si>
  <si>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</si>
  <si>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</si>
  <si>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</si>
  <si>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</si>
  <si>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</si>
  <si>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</si>
  <si>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</si>
  <si>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</si>
  <si>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</si>
  <si>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</si>
  <si>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</si>
  <si>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</si>
  <si>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</si>
  <si>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</si>
  <si>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</si>
  <si>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</si>
  <si>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</si>
  <si>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</si>
  <si>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</si>
  <si>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</si>
  <si>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</si>
  <si>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</si>
  <si>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</si>
  <si>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</si>
  <si>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</si>
  <si>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</si>
  <si>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</si>
  <si>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</si>
  <si>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</si>
  <si>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</si>
  <si>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</si>
  <si>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</si>
  <si>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</si>
  <si>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</si>
  <si>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</si>
  <si>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</si>
  <si>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</si>
  <si>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</si>
  <si>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</si>
  <si>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</si>
  <si>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</si>
  <si>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</si>
  <si>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</si>
  <si>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</si>
  <si>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</si>
  <si>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</si>
  <si>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</si>
  <si>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</si>
  <si>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</si>
  <si>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</si>
  <si>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</si>
  <si>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</si>
  <si>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</si>
  <si>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</si>
  <si>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</si>
  <si>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</si>
  <si>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</si>
  <si>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</si>
  <si>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</si>
  <si>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</si>
  <si>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</si>
  <si>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</si>
  <si>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</si>
  <si>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</si>
  <si>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</si>
  <si>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</si>
  <si>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</si>
  <si>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</si>
  <si>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</si>
  <si>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</si>
  <si>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</si>
  <si>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</si>
  <si>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</si>
  <si>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</si>
  <si>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</si>
  <si>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</si>
  <si>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</si>
  <si>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</si>
  <si>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</si>
  <si>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</si>
  <si>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</si>
  <si>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</si>
  <si>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</si>
  <si>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</si>
  <si>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</si>
  <si>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</si>
  <si>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</si>
  <si>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</si>
  <si>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</si>
  <si>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</si>
  <si>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</si>
  <si>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</si>
  <si>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</si>
  <si>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</si>
  <si>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</si>
  <si>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</si>
  <si>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</si>
  <si>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</si>
  <si>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</si>
  <si>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</si>
  <si>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</si>
  <si>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</si>
  <si>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</si>
  <si>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</si>
  <si>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</si>
  <si>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</si>
  <si>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</si>
  <si>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</si>
  <si>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</si>
  <si>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</si>
  <si>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</si>
  <si>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</si>
  <si>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</si>
  <si>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</si>
  <si>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</si>
  <si>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</si>
  <si>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</si>
  <si>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</si>
  <si>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</si>
  <si>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</si>
  <si>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</si>
  <si>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</si>
  <si>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</si>
  <si>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</si>
  <si>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</si>
  <si>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</si>
  <si>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</si>
  <si>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</si>
  <si>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</si>
  <si>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</si>
  <si>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</si>
  <si>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</si>
  <si>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</si>
  <si>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</si>
  <si>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</si>
  <si>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</si>
  <si>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</si>
  <si>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</si>
  <si>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</si>
  <si>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</si>
  <si>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</si>
  <si>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</si>
  <si>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</si>
  <si>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</si>
  <si>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</si>
  <si>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</si>
  <si>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</si>
  <si>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</si>
  <si>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</si>
  <si>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</si>
  <si>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</si>
  <si>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</si>
  <si>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</si>
  <si>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</si>
  <si>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</si>
  <si>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</si>
  <si>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</si>
  <si>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</si>
  <si>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</si>
  <si>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</si>
  <si>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</si>
  <si>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</si>
  <si>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</si>
  <si>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</si>
  <si>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</si>
  <si>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</si>
  <si>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</si>
  <si>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</si>
  <si>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</si>
  <si>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</si>
  <si>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</si>
  <si>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</si>
  <si>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</si>
  <si>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</si>
  <si>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</si>
  <si>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</si>
  <si>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</si>
  <si>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</si>
  <si>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</si>
  <si>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</si>
  <si>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</si>
  <si>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</si>
  <si>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</si>
  <si>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</si>
  <si>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</si>
  <si>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</si>
  <si>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</si>
  <si>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</si>
  <si>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</si>
  <si>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</si>
  <si>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</si>
  <si>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</si>
  <si>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</si>
  <si>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</si>
  <si>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</si>
  <si>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</si>
  <si>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</si>
  <si>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</si>
  <si>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</si>
  <si>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</si>
  <si>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</si>
  <si>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</si>
  <si>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</si>
  <si>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</si>
  <si>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</si>
  <si>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</si>
  <si>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</si>
  <si>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</si>
  <si>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</si>
  <si>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</si>
  <si>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</si>
  <si>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</si>
  <si>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</si>
  <si>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</si>
  <si>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</si>
  <si>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</si>
  <si>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</si>
  <si>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</si>
  <si>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</si>
  <si>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</si>
  <si>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</si>
  <si>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</si>
  <si>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</si>
  <si>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</si>
  <si>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</si>
  <si>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</si>
  <si>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</si>
  <si>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</si>
  <si>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</si>
  <si>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</si>
  <si>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</si>
  <si>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</si>
  <si>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</si>
  <si>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</si>
  <si>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</si>
  <si>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</si>
  <si>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</si>
  <si>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</si>
  <si>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</si>
  <si>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</si>
  <si>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</si>
  <si>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</si>
  <si>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</si>
  <si>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</si>
  <si>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</si>
  <si>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</si>
  <si>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</si>
  <si>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</si>
  <si>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</si>
  <si>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</si>
  <si>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</si>
  <si>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</si>
  <si>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</si>
  <si>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</si>
  <si>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</si>
  <si>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</si>
  <si>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</si>
  <si>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</si>
  <si>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</si>
  <si>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</si>
  <si>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</si>
  <si>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</si>
  <si>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</si>
  <si>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</si>
  <si>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</si>
  <si>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</si>
  <si>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</si>
  <si>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</si>
  <si>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</si>
  <si>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</si>
  <si>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</si>
  <si>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</si>
  <si>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</si>
  <si>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</si>
  <si>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</si>
  <si>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</si>
  <si>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</si>
  <si>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</si>
  <si>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</si>
  <si>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</si>
  <si>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</si>
  <si>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</si>
  <si>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</si>
  <si>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</si>
  <si>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</si>
  <si>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</si>
  <si>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</si>
  <si>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</si>
  <si>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</si>
  <si>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</si>
  <si>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</si>
  <si>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</si>
  <si>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</si>
  <si>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</si>
  <si>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</si>
  <si>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</si>
  <si>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</si>
  <si>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</si>
  <si>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</si>
  <si>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</si>
  <si>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</si>
  <si>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</si>
  <si>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</si>
  <si>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</si>
  <si>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</si>
  <si>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</si>
  <si>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</si>
  <si>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</si>
  <si>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</si>
  <si>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</si>
  <si>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</si>
  <si>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</si>
  <si>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</si>
  <si>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</si>
  <si>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</si>
  <si>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</si>
  <si>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</si>
  <si>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</si>
  <si>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</si>
  <si>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</si>
  <si>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</si>
  <si>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</si>
  <si>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</si>
  <si>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</si>
  <si>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</si>
  <si>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</si>
  <si>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</si>
  <si>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</si>
  <si>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</si>
  <si>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</si>
  <si>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</si>
  <si>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</si>
  <si>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</si>
  <si>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</si>
  <si>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</si>
  <si>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</si>
  <si>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</si>
  <si>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</si>
  <si>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</si>
  <si>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</si>
  <si>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</si>
  <si>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</si>
  <si>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</si>
  <si>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</si>
  <si>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</si>
  <si>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</si>
  <si>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</si>
  <si>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</si>
  <si>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</si>
  <si>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</si>
  <si>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</si>
  <si>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</si>
  <si>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</si>
  <si>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</si>
  <si>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</si>
  <si>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</si>
  <si>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</si>
  <si>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</si>
  <si>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</si>
  <si>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</si>
  <si>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</si>
  <si>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</si>
  <si>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</si>
  <si>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</si>
  <si>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</si>
  <si>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</si>
  <si>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</si>
  <si>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</si>
  <si>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</si>
  <si>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</si>
  <si>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</si>
  <si>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</si>
  <si>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</si>
  <si>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</si>
  <si>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</si>
  <si>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</si>
  <si>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</si>
  <si>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</si>
  <si>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</si>
  <si>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</si>
  <si>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</si>
  <si>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</si>
  <si>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</si>
  <si>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</si>
  <si>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</si>
  <si>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</si>
  <si>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</si>
  <si>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</si>
  <si>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</si>
  <si>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</si>
  <si>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</si>
  <si>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</si>
  <si>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</si>
  <si>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</si>
  <si>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</si>
  <si>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</si>
  <si>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</si>
  <si>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</si>
  <si>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</si>
  <si>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</si>
  <si>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</si>
  <si>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</si>
  <si>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</si>
  <si>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</si>
  <si>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</si>
  <si>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</si>
  <si>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</si>
  <si>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</si>
  <si>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</si>
  <si>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</si>
  <si>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</si>
  <si>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</si>
  <si>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</si>
  <si>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</si>
  <si>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</si>
  <si>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</si>
  <si>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</si>
  <si>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</si>
  <si>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</si>
  <si>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</si>
  <si>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</si>
  <si>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</si>
  <si>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</si>
  <si>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</si>
  <si>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</si>
  <si>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</si>
  <si>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</si>
  <si>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</si>
  <si>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</si>
  <si>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</si>
  <si>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</si>
  <si>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</si>
  <si>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</si>
  <si>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</si>
  <si>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</si>
  <si>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</si>
  <si>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</si>
  <si>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</si>
  <si>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</si>
  <si>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</si>
  <si>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</si>
  <si>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</si>
  <si>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</si>
  <si>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</si>
  <si>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</si>
  <si>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</si>
  <si>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</si>
  <si>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</si>
  <si>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</si>
  <si>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</si>
  <si>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</si>
  <si>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</si>
  <si>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</si>
  <si>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</si>
  <si>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</si>
  <si>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</si>
  <si>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</si>
  <si>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</si>
  <si>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</si>
  <si>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</si>
  <si>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</si>
  <si>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</si>
  <si>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</si>
  <si>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</si>
  <si>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</si>
  <si>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</si>
  <si>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</si>
  <si>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</si>
  <si>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</si>
  <si>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</si>
  <si>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</si>
  <si>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</si>
  <si>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</si>
  <si>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</si>
  <si>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</si>
  <si>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</si>
  <si>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</si>
  <si>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</si>
  <si>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</si>
  <si>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</si>
  <si>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</si>
  <si>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</si>
  <si>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</si>
  <si>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</si>
  <si>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</si>
  <si>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</si>
  <si>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</si>
  <si>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</si>
  <si>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</si>
  <si>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</si>
  <si>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</si>
  <si>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</si>
  <si>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</si>
  <si>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</si>
  <si>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</si>
  <si>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</si>
  <si>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</si>
  <si>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</si>
  <si>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</si>
  <si>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</si>
  <si>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</si>
  <si>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</si>
  <si>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</si>
  <si>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</si>
  <si>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</si>
  <si>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</si>
  <si>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</si>
  <si>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</si>
  <si>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</si>
  <si>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</si>
  <si>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</si>
  <si>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</si>
  <si>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</si>
  <si>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</si>
  <si>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</si>
  <si>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</si>
  <si>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</si>
  <si>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</si>
  <si>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</si>
  <si>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</si>
  <si>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</si>
  <si>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</si>
  <si>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</si>
  <si>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</si>
  <si>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</si>
  <si>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</si>
  <si>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</si>
  <si>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</si>
  <si>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</si>
  <si>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</si>
  <si>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</si>
  <si>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</si>
  <si>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</si>
  <si>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</si>
  <si>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</si>
  <si>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</si>
  <si>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</si>
  <si>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</si>
  <si>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</si>
  <si>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</si>
  <si>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</si>
  <si>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</si>
  <si>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</si>
  <si>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</si>
  <si>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</si>
  <si>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</si>
  <si>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</si>
  <si>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</si>
  <si>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</si>
  <si>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</si>
  <si>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</si>
  <si>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</si>
  <si>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</si>
  <si>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</si>
  <si>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</si>
  <si>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</si>
  <si>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</si>
  <si>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</si>
  <si>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</si>
  <si>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</si>
  <si>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</si>
  <si>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</si>
  <si>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</si>
  <si>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</si>
  <si>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</si>
  <si>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</si>
  <si>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</si>
  <si>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</si>
  <si>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</si>
  <si>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</si>
  <si>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</si>
  <si>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</si>
  <si>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</si>
  <si>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</si>
  <si>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</si>
  <si>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</si>
  <si>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</si>
  <si>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</si>
  <si>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</si>
  <si>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</si>
  <si>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</si>
  <si>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</si>
  <si>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</si>
  <si>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</si>
  <si>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</si>
  <si>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</si>
  <si>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</si>
  <si>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</si>
  <si>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</si>
  <si>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</si>
  <si>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</si>
  <si>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</si>
  <si>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</si>
  <si>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</si>
  <si>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</si>
  <si>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</si>
  <si>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</si>
  <si>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</si>
  <si>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</si>
  <si>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</si>
  <si>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</si>
  <si>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</si>
  <si>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</si>
  <si>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</si>
  <si>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</si>
  <si>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</si>
  <si>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</si>
  <si>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</si>
  <si>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</si>
  <si>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</si>
  <si>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</si>
  <si>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</si>
  <si>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</si>
  <si>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</si>
  <si>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</si>
  <si>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</si>
  <si>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</si>
  <si>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</si>
  <si>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</si>
  <si>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</si>
  <si>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</si>
  <si>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</si>
  <si>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</si>
  <si>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</si>
  <si>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</si>
  <si>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</si>
  <si>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</si>
  <si>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</si>
  <si>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</si>
  <si>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</si>
  <si>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</si>
  <si>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</si>
  <si>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</si>
  <si>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</si>
  <si>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</si>
  <si>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</si>
  <si>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</si>
  <si>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</si>
  <si>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</si>
  <si>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</si>
  <si>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</si>
  <si>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</si>
  <si>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</si>
  <si>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</si>
  <si>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</si>
  <si>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</si>
  <si>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</si>
  <si>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</si>
  <si>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</si>
  <si>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</si>
  <si>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</si>
  <si>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</si>
  <si>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</si>
  <si>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</si>
  <si>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</si>
  <si>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</si>
  <si>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</si>
  <si>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</si>
  <si>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</si>
  <si>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</si>
  <si>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</si>
  <si>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</si>
  <si>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</si>
  <si>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</si>
  <si>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</si>
  <si>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</si>
  <si>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</si>
  <si>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</si>
  <si>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</si>
  <si>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</si>
  <si>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</si>
  <si>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</si>
  <si>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</si>
  <si>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</si>
  <si>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</si>
  <si>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</si>
  <si>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</si>
  <si>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</si>
  <si>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</si>
  <si>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</si>
  <si>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</si>
  <si>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</si>
  <si>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</si>
  <si>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</si>
  <si>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</si>
  <si>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</si>
  <si>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</si>
  <si>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</si>
  <si>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</si>
  <si>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</si>
  <si>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</si>
  <si>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</si>
  <si>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</si>
  <si>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</si>
  <si>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</si>
  <si>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</si>
  <si>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</si>
  <si>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</si>
  <si>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</si>
  <si>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</si>
  <si>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</si>
  <si>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</si>
  <si>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</si>
  <si>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</si>
  <si>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</si>
  <si>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</si>
  <si>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</si>
  <si>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</si>
  <si>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</si>
  <si>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</si>
  <si>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</si>
  <si>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</si>
  <si>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</si>
  <si>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</si>
  <si>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</si>
  <si>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</si>
  <si>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</si>
  <si>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</si>
  <si>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</si>
  <si>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</si>
  <si>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</si>
  <si>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</si>
  <si>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</si>
  <si>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</si>
  <si>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</si>
  <si>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</si>
  <si>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</si>
  <si>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</si>
  <si>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</si>
  <si>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</si>
  <si>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</si>
  <si>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</si>
  <si>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</si>
  <si>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</si>
  <si>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</si>
  <si>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</si>
  <si>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</si>
  <si>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</si>
  <si>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</si>
  <si>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</si>
  <si>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</si>
  <si>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</si>
  <si>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</si>
  <si>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</si>
  <si>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</si>
  <si>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</si>
  <si>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</si>
  <si>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</si>
  <si>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</si>
  <si>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</si>
  <si>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</si>
  <si>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</si>
  <si>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</si>
  <si>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</si>
  <si>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</si>
  <si>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</si>
  <si>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</si>
  <si>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</si>
  <si>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</si>
  <si>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</si>
  <si>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</si>
  <si>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</si>
  <si>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</si>
  <si>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</si>
  <si>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</si>
  <si>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</si>
  <si>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</si>
  <si>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</si>
  <si>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</si>
  <si>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</si>
  <si>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</si>
  <si>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</si>
  <si>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</si>
  <si>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</si>
  <si>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</si>
  <si>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</si>
  <si>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</si>
  <si>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</si>
  <si>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</si>
  <si>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</si>
  <si>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</si>
  <si>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</si>
  <si>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</si>
  <si>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</si>
  <si>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</si>
  <si>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</si>
  <si>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</si>
  <si>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</si>
  <si>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</si>
  <si>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</si>
  <si>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</si>
  <si>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</si>
  <si>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</si>
  <si>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</si>
  <si>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</si>
  <si>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</si>
  <si>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</si>
  <si>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</si>
  <si>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</si>
  <si>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</si>
  <si>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</si>
  <si>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</si>
  <si>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</si>
  <si>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</si>
  <si>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</si>
  <si>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</si>
  <si>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</si>
  <si>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</si>
  <si>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</si>
  <si>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</si>
  <si>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</si>
  <si>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</si>
  <si>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</si>
  <si>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</si>
  <si>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</si>
  <si>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</si>
  <si>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</si>
  <si>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</si>
  <si>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</si>
  <si>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</si>
  <si>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</si>
  <si>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</si>
  <si>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</si>
  <si>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</si>
  <si>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</si>
  <si>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</si>
  <si>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</si>
  <si>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</si>
  <si>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</si>
  <si>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</si>
  <si>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</si>
  <si>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</si>
  <si>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</si>
  <si>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</si>
  <si>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</si>
  <si>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</si>
  <si>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</si>
  <si>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</si>
  <si>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</si>
  <si>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</si>
  <si>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</si>
  <si>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</si>
  <si>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</si>
  <si>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</si>
  <si>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</si>
  <si>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</si>
  <si>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</si>
  <si>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</si>
  <si>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</si>
  <si>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</si>
  <si>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</si>
  <si>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</si>
  <si>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</si>
  <si>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</si>
  <si>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</si>
  <si>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</si>
  <si>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</si>
  <si>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</si>
  <si>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</si>
  <si>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</si>
  <si>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</si>
  <si>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</si>
  <si>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</si>
  <si>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</si>
  <si>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</si>
  <si>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</si>
  <si>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</si>
  <si>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</si>
  <si>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</si>
  <si>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</si>
  <si>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</si>
  <si>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</si>
  <si>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</si>
  <si>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</si>
  <si>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</si>
  <si>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</si>
  <si>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</si>
  <si>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</si>
  <si>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</si>
  <si>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</si>
  <si>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</si>
  <si>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</si>
  <si>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</si>
  <si>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</si>
  <si>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</si>
  <si>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</si>
  <si>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</si>
  <si>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</si>
  <si>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</si>
  <si>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</si>
  <si>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</si>
  <si>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</si>
  <si>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</si>
  <si>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</si>
  <si>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</si>
  <si>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</si>
  <si>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</si>
  <si>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</si>
  <si>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</si>
  <si>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</si>
  <si>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</si>
  <si>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</si>
  <si>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</si>
  <si>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</si>
  <si>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</si>
  <si>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</si>
  <si>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</si>
  <si>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</si>
  <si>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</si>
  <si>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</si>
  <si>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</si>
  <si>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</si>
  <si>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</si>
  <si>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</si>
  <si>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</si>
  <si>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</si>
  <si>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</si>
  <si>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</si>
  <si>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</si>
  <si>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</si>
  <si>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</si>
  <si>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</si>
  <si>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</si>
  <si>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</si>
  <si>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</si>
  <si>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</si>
  <si>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</si>
  <si>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</si>
  <si>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</si>
  <si>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</si>
  <si>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</si>
  <si>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</si>
  <si>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</si>
  <si>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</si>
  <si>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</si>
  <si>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</si>
  <si>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</si>
  <si>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</si>
  <si>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</si>
  <si>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</si>
  <si>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</si>
  <si>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</si>
  <si>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</si>
  <si>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</si>
  <si>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</si>
  <si>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</si>
  <si>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</si>
  <si>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</si>
  <si>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</si>
  <si>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</si>
  <si>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</si>
  <si>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</si>
  <si>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</si>
  <si>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</si>
  <si>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</si>
  <si>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</si>
  <si>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</si>
  <si>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</si>
  <si>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</si>
  <si>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</si>
  <si>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</si>
  <si>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</si>
  <si>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</si>
  <si>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</si>
  <si>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</si>
  <si>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</si>
  <si>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</si>
  <si>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</si>
  <si>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</si>
  <si>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</si>
  <si>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</si>
  <si>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</si>
  <si>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</si>
  <si>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</si>
  <si>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</si>
  <si>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</si>
  <si>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</si>
  <si>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</si>
  <si>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</si>
  <si>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</si>
  <si>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</si>
  <si>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</si>
  <si>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</si>
  <si>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</si>
  <si>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</si>
  <si>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</si>
  <si>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</si>
  <si>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</si>
  <si>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</si>
  <si>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</si>
  <si>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</si>
  <si>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</si>
  <si>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</si>
  <si>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</si>
  <si>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</si>
  <si>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</si>
  <si>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</si>
  <si>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</si>
  <si>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</si>
  <si>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</si>
  <si>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</si>
  <si>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</si>
  <si>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</si>
  <si>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</si>
  <si>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</si>
  <si>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</si>
  <si>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</si>
  <si>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</si>
  <si>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</si>
  <si>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</si>
  <si>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</si>
  <si>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</si>
  <si>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</si>
  <si>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</si>
  <si>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</si>
  <si>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</si>
  <si>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</si>
  <si>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</si>
  <si>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</si>
  <si>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</si>
  <si>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</si>
  <si>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</si>
  <si>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</si>
  <si>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</si>
  <si>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</si>
  <si>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</si>
  <si>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</si>
  <si>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</si>
  <si>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</si>
  <si>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</si>
  <si>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</si>
  <si>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</si>
  <si>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</si>
  <si>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</si>
  <si>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</si>
  <si>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</si>
  <si>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</si>
  <si>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</si>
  <si>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</si>
  <si>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</si>
  <si>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</si>
  <si>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</si>
  <si>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</si>
  <si>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</si>
  <si>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</si>
  <si>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</si>
  <si>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</si>
  <si>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</si>
  <si>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</si>
  <si>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</si>
  <si>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</si>
  <si>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</si>
  <si>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</si>
  <si>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</si>
  <si>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</si>
  <si>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</si>
  <si>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</si>
  <si>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</si>
  <si>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</si>
  <si>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</si>
  <si>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</si>
  <si>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</si>
  <si>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</si>
  <si>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</si>
  <si>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</si>
  <si>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</si>
  <si>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</si>
  <si>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</si>
  <si>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</si>
  <si>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</si>
  <si>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</si>
  <si>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</si>
  <si>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</si>
  <si>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</si>
  <si>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</si>
  <si>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</si>
  <si>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</si>
  <si>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</si>
  <si>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</si>
  <si>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</si>
  <si>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</si>
  <si>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</si>
  <si>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</si>
  <si>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</si>
  <si>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</si>
  <si>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</si>
  <si>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</si>
  <si>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</si>
  <si>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</si>
  <si>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</si>
  <si>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</si>
  <si>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</si>
  <si>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</si>
  <si>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</si>
  <si>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</si>
  <si>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</si>
  <si>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</si>
  <si>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</si>
  <si>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</si>
  <si>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</si>
  <si>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</si>
  <si>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</si>
  <si>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</si>
  <si>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</si>
  <si>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</si>
  <si>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</si>
  <si>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</si>
  <si>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</si>
  <si>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</si>
  <si>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</si>
  <si>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</si>
  <si>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</si>
  <si>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</si>
  <si>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</si>
  <si>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</si>
  <si>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</si>
  <si>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</si>
  <si>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</si>
  <si>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</si>
  <si>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</si>
  <si>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</si>
  <si>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</si>
  <si>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</si>
  <si>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</si>
  <si>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</si>
  <si>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</si>
  <si>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</si>
  <si>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</si>
  <si>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</si>
  <si>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</si>
  <si>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</si>
  <si>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</si>
  <si>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</si>
  <si>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</si>
  <si>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</si>
  <si>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</si>
  <si>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</si>
  <si>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</si>
  <si>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</si>
  <si>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</si>
  <si>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</si>
  <si>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</si>
  <si>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</si>
  <si>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</si>
  <si>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</si>
  <si>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</si>
  <si>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</si>
  <si>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</si>
  <si>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</si>
  <si>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</si>
  <si>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</si>
  <si>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</si>
  <si>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</si>
  <si>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</si>
  <si>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</si>
  <si>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</si>
  <si>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</si>
  <si>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</si>
  <si>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</si>
  <si>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</si>
  <si>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</si>
  <si>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</si>
  <si>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</si>
  <si>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</si>
  <si>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</si>
  <si>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</si>
  <si>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</si>
  <si>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</si>
  <si>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</si>
  <si>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</si>
  <si>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</si>
  <si>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</si>
  <si>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</si>
  <si>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</si>
  <si>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</si>
  <si>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</si>
  <si>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</si>
  <si>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</si>
  <si>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</si>
  <si>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</si>
  <si>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</si>
  <si>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</si>
  <si>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</si>
  <si>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</si>
  <si>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</si>
  <si>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</si>
  <si>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</si>
  <si>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</si>
  <si>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</si>
  <si>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</si>
  <si>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</si>
  <si>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</si>
  <si>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</si>
  <si>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</si>
  <si>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</si>
  <si>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</si>
  <si>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</si>
  <si>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</si>
  <si>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</si>
  <si>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</si>
  <si>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</si>
  <si>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</si>
  <si>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</si>
  <si>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</si>
  <si>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</si>
  <si>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</si>
  <si>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</si>
  <si>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</si>
  <si>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</si>
  <si>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</si>
  <si>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</si>
  <si>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</si>
  <si>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</si>
  <si>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</si>
  <si>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</si>
  <si>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</si>
  <si>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</si>
  <si>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</si>
  <si>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</si>
  <si>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</si>
  <si>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</si>
  <si>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</si>
  <si>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</si>
  <si>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</si>
  <si>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</si>
  <si>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</si>
  <si>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</si>
  <si>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</si>
  <si>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</si>
  <si>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</si>
  <si>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</si>
  <si>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</si>
  <si>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</si>
  <si>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</si>
  <si>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</si>
  <si>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</si>
  <si>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</si>
  <si>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</si>
  <si>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</si>
  <si>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</si>
  <si>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</si>
  <si>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</si>
  <si>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</si>
  <si>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</si>
  <si>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</si>
  <si>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</si>
  <si>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</si>
  <si>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</si>
  <si>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</si>
  <si>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</si>
  <si>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</si>
  <si>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</si>
  <si>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</si>
  <si>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</si>
  <si>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</si>
  <si>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</si>
  <si>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</si>
  <si>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</si>
  <si>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</si>
  <si>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</si>
  <si>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</si>
  <si>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</si>
  <si>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</si>
  <si>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</si>
  <si>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</si>
  <si>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</si>
  <si>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</si>
  <si>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</si>
  <si>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</si>
  <si>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</si>
  <si>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</si>
  <si>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</si>
  <si>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</si>
  <si>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</si>
  <si>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</si>
  <si>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</si>
  <si>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</si>
  <si>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</si>
  <si>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</si>
  <si>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</si>
  <si>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</si>
  <si>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</si>
  <si>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</si>
  <si>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</si>
  <si>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</si>
  <si>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</si>
  <si>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</si>
  <si>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</si>
  <si>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</si>
  <si>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</si>
  <si>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</si>
  <si>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</si>
  <si>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</si>
  <si>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</si>
  <si>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</si>
  <si>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</si>
  <si>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</si>
  <si>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</si>
  <si>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</si>
  <si>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</si>
  <si>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</si>
  <si>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</si>
  <si>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</si>
  <si>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</si>
  <si>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</si>
  <si>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</si>
  <si>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</si>
  <si>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</si>
  <si>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</si>
  <si>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</si>
  <si>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</si>
  <si>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</si>
  <si>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</si>
  <si>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</si>
  <si>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</si>
  <si>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</si>
  <si>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</si>
  <si>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</si>
  <si>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</si>
  <si>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</si>
  <si>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</si>
  <si>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</si>
  <si>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</si>
  <si>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</si>
  <si>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</si>
  <si>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</si>
  <si>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</si>
  <si>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</si>
  <si>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</si>
  <si>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</si>
  <si>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</si>
  <si>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</si>
  <si>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</si>
  <si>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</si>
  <si>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</si>
  <si>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</si>
  <si>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</si>
  <si>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</si>
  <si>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</si>
  <si>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</si>
  <si>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</si>
  <si>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</si>
  <si>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</si>
  <si>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</si>
  <si>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</si>
  <si>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</si>
  <si>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</si>
  <si>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</si>
  <si>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</si>
  <si>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</si>
  <si>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</si>
  <si>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</si>
  <si>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</si>
  <si>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</si>
  <si>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</si>
  <si>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</si>
  <si>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</si>
  <si>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</si>
  <si>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</si>
  <si>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</si>
  <si>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</si>
  <si>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</si>
  <si>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</si>
  <si>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</si>
  <si>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</si>
  <si>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</si>
  <si>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</si>
  <si>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</si>
  <si>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</si>
  <si>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</si>
  <si>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</si>
  <si>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</si>
  <si>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</si>
  <si>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</si>
  <si>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</si>
  <si>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</si>
  <si>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</si>
  <si>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</si>
  <si>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</si>
  <si>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</si>
  <si>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</si>
  <si>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</si>
  <si>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</si>
  <si>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</si>
  <si>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</si>
  <si>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</si>
  <si>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</si>
  <si>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</si>
  <si>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</si>
  <si>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</si>
  <si>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</si>
  <si>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</si>
  <si>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</si>
  <si>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</si>
  <si>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</si>
  <si>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</si>
  <si>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</si>
  <si>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</si>
  <si>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</si>
  <si>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</si>
  <si>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</si>
  <si>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</si>
  <si>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</si>
  <si>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</si>
  <si>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</si>
  <si>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</si>
  <si>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</si>
  <si>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</si>
  <si>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</si>
  <si>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</si>
  <si>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</si>
  <si>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</si>
  <si>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</si>
  <si>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</si>
  <si>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</si>
  <si>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</si>
  <si>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</si>
  <si>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</si>
  <si>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</si>
  <si>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</si>
  <si>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</si>
  <si>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</si>
  <si>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</si>
  <si>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</si>
  <si>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</si>
  <si>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</si>
  <si>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</si>
  <si>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</si>
  <si>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</si>
  <si>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</si>
  <si>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</si>
  <si>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</si>
  <si>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</si>
  <si>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</si>
  <si>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</si>
  <si>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</si>
  <si>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</si>
  <si>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</si>
  <si>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</si>
  <si>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</si>
  <si>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</si>
  <si>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</si>
  <si>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</si>
  <si>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</si>
  <si>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</si>
  <si>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</si>
  <si>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</si>
  <si>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</si>
  <si>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</si>
  <si>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</si>
  <si>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</si>
  <si>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</si>
  <si>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</si>
  <si>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</si>
  <si>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</si>
  <si>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</si>
  <si>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</si>
  <si>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</si>
  <si>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</si>
  <si>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</si>
  <si>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</si>
  <si>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</si>
  <si>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</si>
  <si>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</si>
  <si>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</si>
  <si>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</si>
  <si>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</si>
  <si>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</si>
  <si>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</si>
  <si>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</si>
  <si>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</si>
  <si>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</si>
  <si>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</si>
  <si>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</si>
  <si>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</si>
  <si>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</si>
  <si>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</si>
  <si>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</si>
  <si>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</si>
  <si>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</si>
  <si>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</si>
  <si>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</si>
  <si>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</si>
  <si>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</si>
  <si>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</si>
  <si>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</si>
  <si>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</si>
  <si>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</si>
  <si>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</si>
  <si>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</si>
  <si>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</si>
  <si>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</si>
  <si>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</si>
  <si>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</si>
  <si>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</si>
  <si>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</si>
  <si>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</si>
  <si>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</si>
  <si>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</si>
  <si>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</si>
  <si>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</si>
  <si>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</si>
  <si>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</si>
  <si>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</si>
  <si>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</si>
  <si>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</si>
  <si>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</si>
  <si>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</si>
  <si>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</si>
  <si>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</si>
  <si>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</si>
  <si>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</si>
  <si>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</si>
  <si>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</si>
  <si>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</si>
  <si>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</si>
  <si>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</si>
  <si>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</si>
  <si>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</si>
  <si>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</si>
  <si>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</si>
  <si>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</si>
  <si>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</si>
  <si>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</si>
  <si>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</si>
  <si>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</si>
  <si>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</si>
  <si>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</si>
  <si>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</si>
  <si>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</si>
  <si>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</si>
  <si>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</si>
  <si>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</si>
  <si>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</si>
  <si>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</si>
  <si>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</si>
  <si>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</si>
  <si>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</si>
  <si>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</si>
  <si>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</si>
  <si>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</si>
  <si>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</si>
  <si>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</si>
  <si>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</si>
  <si>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</si>
  <si>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</si>
  <si>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</si>
  <si>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</si>
  <si>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</si>
  <si>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</si>
  <si>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</si>
  <si>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</si>
  <si>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</si>
  <si>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</si>
  <si>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</si>
  <si>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</si>
  <si>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</si>
  <si>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</si>
  <si>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</si>
  <si>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</si>
  <si>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</si>
  <si>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</si>
  <si>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</si>
  <si>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</si>
  <si>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</si>
  <si>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</si>
  <si>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</si>
  <si>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</si>
  <si>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</si>
  <si>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</si>
  <si>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</si>
  <si>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</si>
  <si>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</si>
  <si>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</si>
  <si>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</si>
  <si>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</si>
  <si>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</si>
  <si>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</si>
  <si>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</si>
  <si>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</si>
  <si>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</si>
  <si>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</si>
  <si>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</si>
  <si>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</si>
  <si>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</si>
  <si>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</si>
  <si>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</si>
  <si>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</si>
  <si>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</si>
  <si>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</si>
  <si>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</si>
  <si>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</si>
  <si>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</si>
  <si>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</si>
  <si>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</si>
  <si>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</si>
  <si>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</si>
  <si>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</si>
  <si>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</si>
  <si>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</si>
  <si>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</si>
  <si>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</si>
  <si>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</si>
  <si>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</si>
  <si>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</si>
  <si>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</si>
  <si>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</si>
  <si>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</si>
  <si>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</si>
  <si>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</si>
  <si>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</si>
  <si>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</si>
  <si>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</si>
  <si>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</si>
  <si>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</si>
  <si>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</si>
  <si>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</si>
  <si>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</si>
  <si>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</si>
  <si>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</si>
  <si>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</si>
  <si>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</si>
  <si>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</si>
  <si>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</si>
  <si>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</si>
  <si>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</si>
  <si>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</si>
  <si>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</si>
  <si>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</si>
  <si>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</si>
  <si>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</si>
  <si>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</si>
  <si>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</si>
  <si>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</si>
  <si>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</si>
  <si>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</si>
  <si>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</si>
  <si>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</si>
  <si>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</si>
  <si>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</si>
  <si>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</si>
  <si>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</si>
  <si>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</si>
  <si>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</si>
  <si>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</si>
  <si>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</si>
  <si>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</si>
  <si>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</si>
  <si>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</si>
  <si>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</si>
  <si>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</si>
  <si>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</si>
  <si>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</si>
  <si>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</si>
  <si>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</si>
  <si>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</si>
  <si>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</si>
  <si>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</si>
  <si>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</si>
  <si>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</si>
  <si>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</si>
  <si>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</si>
  <si>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</si>
  <si>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</si>
  <si>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</si>
  <si>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</si>
  <si>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</si>
  <si>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</si>
  <si>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</si>
  <si>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</si>
  <si>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</si>
  <si>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</si>
  <si>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</si>
  <si>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</si>
  <si>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</si>
  <si>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</si>
  <si>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</si>
  <si>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</si>
  <si>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</si>
  <si>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</si>
  <si>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</si>
  <si>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</si>
  <si>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</si>
  <si>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</si>
  <si>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</si>
  <si>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</si>
  <si>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</si>
  <si>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</si>
  <si>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</si>
  <si>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</si>
  <si>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</si>
  <si>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</si>
  <si>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</si>
  <si>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</si>
  <si>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</si>
  <si>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</si>
  <si>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</si>
  <si>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</si>
  <si>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</si>
  <si>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</si>
  <si>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</si>
  <si>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</si>
  <si>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</si>
  <si>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</si>
  <si>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</si>
  <si>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</si>
  <si>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</si>
  <si>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</si>
  <si>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</si>
  <si>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</si>
  <si>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</si>
  <si>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</si>
  <si>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</si>
  <si>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</si>
  <si>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</si>
  <si>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</si>
  <si>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</si>
  <si>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</si>
  <si>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</si>
  <si>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</si>
  <si>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</si>
  <si>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</si>
  <si>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</si>
  <si>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</si>
  <si>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</si>
  <si>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</si>
  <si>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</si>
  <si>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</si>
  <si>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</si>
  <si>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</si>
  <si>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</si>
  <si>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</si>
  <si>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</si>
  <si>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</si>
  <si>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</si>
  <si>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</si>
  <si>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</si>
  <si>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</si>
  <si>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</si>
  <si>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</si>
  <si>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</si>
  <si>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</si>
  <si>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</si>
  <si>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</si>
  <si>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</si>
  <si>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</si>
  <si>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</si>
  <si>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</si>
  <si>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</si>
  <si>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</si>
  <si>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</si>
  <si>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</si>
  <si>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</si>
  <si>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</si>
  <si>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</si>
  <si>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</si>
  <si>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</si>
  <si>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</si>
  <si>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</si>
  <si>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</si>
  <si>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</si>
  <si>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</si>
  <si>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</si>
  <si>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</si>
  <si>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</si>
  <si>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</si>
  <si>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</si>
  <si>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</si>
  <si>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</si>
  <si>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</si>
  <si>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</si>
  <si>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</si>
  <si>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</si>
  <si>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</si>
  <si>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</si>
  <si>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</si>
  <si>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</si>
  <si>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</si>
  <si>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</si>
  <si>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</si>
  <si>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</si>
  <si>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</si>
  <si>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</si>
  <si>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</si>
  <si>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</si>
  <si>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</si>
  <si>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</si>
  <si>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</si>
  <si>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</si>
  <si>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</si>
  <si>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</si>
  <si>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</si>
  <si>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</si>
  <si>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</si>
  <si>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</si>
  <si>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</si>
  <si>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</si>
  <si>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</si>
  <si>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</si>
  <si>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</si>
  <si>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</si>
  <si>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</si>
  <si>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</si>
  <si>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</si>
  <si>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</si>
  <si>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</si>
  <si>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</si>
  <si>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</si>
  <si>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</si>
  <si>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</si>
  <si>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</si>
  <si>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</si>
  <si>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</si>
  <si>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</si>
  <si>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</si>
  <si>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</si>
  <si>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</si>
  <si>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</si>
  <si>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</si>
  <si>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</si>
  <si>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</si>
  <si>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</si>
  <si>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</si>
  <si>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</si>
  <si>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</si>
  <si>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</si>
  <si>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</si>
  <si>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</si>
  <si>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</si>
  <si>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</si>
  <si>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</si>
  <si>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</si>
  <si>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</si>
  <si>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</si>
  <si>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</si>
  <si>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</si>
  <si>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</si>
  <si>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</si>
  <si>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</si>
  <si>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</si>
  <si>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</si>
  <si>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</si>
  <si>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</si>
  <si>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</si>
  <si>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</si>
  <si>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</si>
  <si>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</si>
  <si>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</si>
  <si>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</si>
  <si>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</si>
  <si>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</si>
  <si>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</si>
  <si>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</si>
  <si>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</si>
  <si>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</si>
  <si>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</si>
  <si>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</si>
  <si>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</si>
  <si>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</si>
  <si>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</si>
  <si>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</si>
  <si>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</si>
  <si>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</si>
  <si>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</si>
  <si>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</si>
  <si>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</si>
  <si>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</si>
  <si>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</si>
  <si>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</si>
  <si>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</si>
  <si>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</si>
  <si>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</si>
  <si>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</si>
  <si>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</si>
  <si>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</si>
  <si>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</si>
  <si>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</si>
  <si>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</si>
  <si>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</si>
  <si>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</si>
  <si>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</si>
  <si>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</si>
  <si>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</si>
  <si>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</si>
  <si>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</si>
  <si>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</si>
  <si>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</si>
  <si>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</si>
  <si>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</si>
  <si>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</si>
  <si>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</si>
  <si>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</si>
  <si>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</si>
  <si>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</si>
  <si>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</si>
  <si>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</si>
  <si>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</si>
  <si>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</si>
  <si>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</si>
  <si>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</si>
  <si>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</si>
  <si>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</si>
  <si>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</si>
  <si>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</si>
  <si>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</si>
  <si>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</si>
  <si>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</si>
  <si>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</si>
  <si>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</si>
  <si>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</si>
  <si>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</si>
  <si>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</si>
  <si>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</si>
  <si>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</si>
  <si>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</si>
  <si>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</si>
  <si>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</si>
  <si>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</si>
  <si>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</si>
  <si>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</si>
  <si>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</si>
  <si>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</si>
  <si>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</si>
  <si>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</si>
  <si>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</si>
  <si>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</si>
  <si>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</si>
  <si>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</si>
  <si>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</si>
  <si>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</si>
  <si>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</si>
  <si>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</si>
  <si>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</si>
  <si>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</si>
  <si>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</si>
  <si>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</si>
  <si>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</si>
  <si>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</si>
  <si>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</si>
  <si>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</si>
  <si>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</si>
  <si>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</si>
  <si>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</si>
  <si>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</si>
  <si>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</si>
  <si>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</si>
  <si>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</si>
  <si>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</si>
  <si>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</si>
  <si>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</si>
  <si>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</si>
  <si>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</si>
  <si>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</si>
  <si>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</si>
  <si>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</si>
  <si>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</si>
  <si>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</si>
  <si>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</si>
  <si>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</si>
  <si>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</si>
  <si>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</si>
  <si>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</si>
  <si>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</si>
  <si>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</si>
  <si>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</si>
  <si>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</si>
  <si>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</si>
  <si>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</si>
  <si>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</si>
  <si>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</si>
  <si>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</si>
  <si>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</si>
  <si>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</si>
  <si>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</si>
  <si>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</si>
  <si>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</si>
  <si>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</si>
  <si>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</si>
  <si>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</si>
  <si>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</si>
  <si>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</si>
  <si>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</si>
  <si>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</si>
  <si>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</si>
  <si>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</si>
  <si>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</si>
  <si>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</si>
  <si>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</si>
  <si>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</si>
  <si>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</si>
  <si>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</si>
  <si>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</si>
  <si>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</si>
  <si>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</si>
  <si>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</si>
  <si>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</si>
  <si>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</si>
  <si>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</si>
  <si>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</si>
  <si>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</si>
  <si>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</si>
  <si>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</si>
  <si>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</si>
  <si>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</si>
  <si>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</si>
  <si>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</si>
  <si>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</si>
  <si>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</si>
  <si>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</si>
  <si>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</si>
  <si>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</si>
  <si>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</si>
  <si>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</si>
  <si>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</si>
  <si>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</si>
  <si>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</si>
  <si>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</si>
  <si>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</si>
  <si>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</si>
  <si>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</si>
  <si>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</si>
  <si>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</si>
  <si>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</si>
  <si>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</si>
  <si>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</si>
  <si>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</si>
  <si>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</si>
  <si>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</si>
  <si>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</si>
  <si>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</si>
  <si>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</si>
  <si>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</si>
  <si>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</si>
  <si>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</si>
  <si>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</si>
  <si>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</si>
  <si>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</si>
  <si>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</si>
  <si>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</si>
  <si>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</si>
  <si>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</si>
  <si>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</si>
  <si>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</si>
  <si>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</si>
  <si>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</si>
  <si>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</si>
  <si>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</si>
  <si>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</si>
  <si>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</si>
  <si>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</si>
  <si>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</si>
  <si>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</si>
  <si>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</si>
  <si>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</si>
  <si>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</si>
  <si>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</si>
  <si>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</si>
  <si>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</si>
  <si>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</si>
  <si>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</si>
  <si>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</si>
  <si>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</si>
  <si>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</si>
  <si>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</si>
  <si>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</si>
  <si>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</si>
  <si>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</si>
  <si>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</si>
  <si>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</si>
  <si>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</si>
  <si>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</si>
  <si>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</si>
  <si>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</si>
  <si>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</si>
  <si>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</si>
  <si>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</si>
  <si>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</si>
  <si>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</si>
  <si>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</si>
  <si>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</si>
  <si>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</si>
  <si>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</si>
  <si>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</si>
  <si>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</si>
  <si>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</si>
  <si>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</si>
  <si>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</si>
  <si>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</si>
  <si>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</si>
  <si>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</si>
  <si>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</si>
  <si>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</si>
  <si>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</si>
  <si>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</si>
  <si>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</si>
  <si>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</si>
  <si>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</si>
  <si>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</si>
  <si>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</si>
  <si>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</si>
  <si>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</si>
  <si>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</si>
  <si>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</si>
  <si>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</si>
  <si>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</si>
  <si>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</si>
  <si>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</si>
  <si>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</si>
  <si>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</si>
  <si>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</si>
  <si>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</si>
  <si>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</si>
  <si>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</si>
  <si>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</si>
  <si>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</si>
  <si>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</si>
  <si>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</si>
  <si>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</si>
  <si>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</si>
  <si>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</si>
  <si>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</si>
  <si>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</si>
  <si>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</si>
  <si>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</si>
  <si>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</si>
  <si>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</si>
  <si>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</si>
  <si>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</si>
  <si>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</si>
  <si>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</si>
  <si>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</si>
  <si>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</si>
  <si>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</si>
  <si>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</si>
  <si>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</si>
  <si>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</si>
  <si>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</si>
  <si>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</si>
  <si>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</si>
  <si>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</si>
  <si>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</si>
  <si>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</si>
  <si>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</si>
  <si>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</si>
  <si>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</si>
  <si>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</si>
  <si>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</si>
  <si>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</si>
  <si>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</si>
  <si>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</si>
  <si>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</si>
  <si>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</si>
  <si>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</si>
  <si>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</si>
  <si>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</si>
  <si>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</si>
  <si>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</si>
  <si>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</si>
  <si>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</si>
  <si>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</si>
  <si>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</si>
  <si>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</si>
  <si>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</si>
  <si>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</si>
  <si>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</si>
  <si>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</si>
  <si>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</si>
  <si>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</si>
  <si>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</si>
  <si>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</si>
  <si>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</si>
  <si>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</si>
  <si>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</si>
  <si>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</si>
  <si>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</si>
  <si>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</si>
  <si>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</si>
  <si>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</si>
  <si>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</si>
  <si>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</si>
  <si>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</si>
  <si>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</si>
  <si>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</si>
  <si>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</si>
  <si>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</si>
  <si>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</si>
  <si>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</si>
  <si>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</si>
  <si>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</si>
  <si>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</si>
  <si>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</si>
  <si>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</si>
  <si>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</si>
  <si>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</si>
  <si>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</si>
  <si>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</si>
  <si>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</si>
  <si>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</si>
  <si>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</si>
  <si>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</si>
  <si>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</si>
  <si>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</si>
  <si>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</si>
  <si>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</si>
  <si>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</si>
  <si>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</si>
  <si>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</si>
  <si>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</si>
  <si>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</si>
  <si>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</si>
  <si>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</si>
  <si>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</si>
  <si>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</si>
  <si>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</si>
  <si>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</si>
  <si>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</si>
  <si>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</si>
  <si>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</si>
  <si>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</si>
  <si>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</si>
  <si>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</si>
  <si>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</si>
  <si>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</si>
  <si>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</si>
  <si>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</si>
  <si>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</si>
  <si>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</si>
  <si>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</si>
  <si>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</si>
  <si>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</si>
  <si>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</si>
  <si>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</si>
  <si>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</si>
  <si>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</si>
  <si>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</si>
  <si>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</si>
  <si>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</si>
  <si>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</si>
  <si>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</si>
  <si>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</si>
  <si>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</si>
  <si>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</si>
  <si>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</si>
  <si>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</si>
  <si>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</si>
  <si>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</si>
  <si>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</si>
  <si>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</si>
  <si>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</si>
  <si>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</si>
  <si>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</si>
  <si>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</si>
  <si>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</si>
  <si>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</si>
  <si>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</si>
  <si>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</si>
  <si>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</si>
  <si>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</si>
  <si>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</si>
  <si>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</si>
  <si>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</si>
  <si>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</si>
  <si>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</si>
  <si>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</si>
  <si>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</si>
  <si>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</si>
  <si>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</si>
  <si>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</si>
  <si>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</si>
  <si>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</si>
  <si>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</si>
  <si>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</si>
  <si>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</si>
  <si>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</si>
  <si>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</si>
  <si>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</si>
  <si>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</si>
  <si>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</si>
  <si>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</si>
  <si>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</si>
  <si>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</si>
  <si>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</si>
  <si>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</si>
  <si>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</si>
  <si>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</si>
  <si>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</si>
  <si>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</si>
  <si>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</si>
  <si>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</si>
  <si>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</si>
  <si>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</si>
  <si>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</si>
  <si>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</si>
  <si>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</si>
  <si>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</si>
  <si>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</si>
  <si>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</si>
  <si>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</si>
  <si>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</si>
  <si>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</si>
  <si>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</si>
  <si>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</si>
  <si>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</si>
  <si>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</si>
  <si>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</si>
  <si>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</si>
  <si>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</si>
  <si>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</si>
  <si>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</si>
  <si>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</si>
  <si>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</si>
  <si>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</si>
  <si>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</si>
  <si>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</si>
  <si>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</si>
  <si>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</si>
  <si>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</si>
  <si>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</si>
  <si>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</si>
  <si>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</si>
  <si>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</si>
  <si>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</si>
  <si>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</si>
  <si>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</si>
  <si>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</si>
  <si>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</si>
  <si>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</si>
  <si>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</si>
  <si>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</si>
  <si>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</si>
  <si>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</si>
  <si>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</si>
  <si>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</si>
  <si>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</si>
  <si>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</si>
  <si>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</si>
  <si>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</si>
  <si>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</si>
  <si>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</si>
  <si>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</si>
  <si>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</si>
  <si>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</si>
  <si>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</si>
  <si>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</si>
  <si>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</si>
  <si>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</si>
  <si>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</si>
  <si>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</si>
  <si>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</si>
  <si>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</si>
  <si>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</si>
  <si>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</si>
  <si>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</si>
  <si>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</si>
  <si>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</si>
  <si>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</si>
  <si>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</si>
  <si>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</si>
  <si>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</si>
  <si>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</si>
  <si>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</si>
  <si>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</si>
  <si>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</si>
  <si>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</si>
  <si>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</si>
  <si>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</si>
  <si>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</si>
  <si>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</si>
  <si>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</si>
  <si>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</si>
  <si>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</si>
  <si>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</si>
  <si>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</si>
  <si>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</si>
  <si>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</si>
  <si>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</si>
  <si>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</si>
  <si>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</si>
  <si>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</si>
  <si>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</si>
  <si>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</si>
  <si>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</si>
  <si>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</si>
  <si>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</si>
  <si>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</si>
  <si>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</si>
  <si>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</si>
  <si>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</si>
  <si>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</si>
  <si>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</si>
  <si>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</si>
  <si>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</si>
  <si>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</si>
  <si>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</si>
  <si>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</si>
  <si>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</si>
  <si>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</si>
  <si>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</si>
  <si>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</si>
  <si>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</si>
  <si>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</si>
  <si>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</si>
  <si>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</si>
  <si>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</si>
  <si>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</si>
  <si>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</si>
  <si>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</si>
  <si>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</si>
  <si>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</si>
  <si>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</si>
  <si>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</si>
  <si>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</si>
  <si>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</si>
  <si>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</si>
  <si>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</si>
  <si>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</si>
  <si>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</si>
  <si>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</si>
  <si>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</si>
  <si>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</si>
  <si>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</si>
  <si>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</si>
  <si>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</si>
  <si>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</si>
  <si>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</si>
  <si>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</si>
  <si>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</si>
  <si>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</si>
  <si>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</si>
  <si>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</si>
  <si>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</si>
  <si>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</si>
  <si>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</si>
  <si>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</si>
  <si>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</si>
  <si>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</si>
  <si>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</si>
  <si>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</si>
  <si>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</si>
  <si>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</si>
  <si>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</si>
  <si>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</si>
  <si>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</si>
  <si>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</si>
  <si>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</si>
  <si>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</si>
  <si>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</si>
  <si>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</si>
  <si>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</si>
  <si>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</si>
  <si>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</si>
  <si>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</si>
  <si>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</si>
  <si>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</si>
  <si>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</si>
  <si>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</si>
  <si>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</si>
  <si>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</si>
  <si>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</si>
  <si>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</si>
  <si>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</si>
  <si>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</si>
  <si>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</si>
  <si>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</si>
  <si>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</si>
  <si>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</si>
  <si>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</si>
  <si>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</si>
  <si>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</si>
  <si>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</si>
  <si>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</si>
  <si>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</si>
  <si>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</si>
  <si>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</si>
  <si>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</si>
  <si>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</si>
  <si>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</si>
  <si>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</si>
  <si>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</si>
  <si>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</si>
  <si>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</si>
  <si>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</si>
  <si>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</si>
  <si>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</si>
  <si>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</si>
  <si>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</si>
  <si>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</si>
  <si>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</si>
  <si>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</si>
  <si>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</si>
  <si>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</si>
  <si>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</si>
  <si>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</si>
  <si>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</si>
  <si>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</si>
  <si>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</si>
  <si>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</si>
  <si>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</si>
  <si>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</si>
  <si>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</si>
  <si>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</si>
  <si>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</si>
  <si>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</si>
  <si>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</si>
  <si>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</si>
  <si>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</si>
  <si>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</si>
  <si>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</si>
  <si>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</si>
  <si>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</si>
  <si>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</si>
  <si>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</si>
  <si>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</si>
  <si>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</si>
  <si>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</si>
  <si>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</si>
  <si>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</si>
  <si>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</si>
  <si>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</si>
  <si>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</si>
  <si>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</si>
  <si>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</si>
  <si>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</si>
  <si>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</si>
  <si>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</si>
  <si>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</si>
  <si>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</si>
  <si>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</si>
  <si>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</si>
  <si>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</si>
  <si>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</si>
  <si>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</si>
  <si>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</si>
  <si>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</si>
  <si>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</si>
  <si>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</si>
  <si>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</si>
  <si>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</si>
  <si>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</si>
  <si>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</si>
  <si>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</si>
  <si>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</si>
  <si>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</si>
  <si>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</si>
  <si>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</si>
  <si>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</si>
  <si>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</si>
  <si>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</si>
  <si>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</si>
  <si>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</si>
  <si>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</si>
  <si>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</si>
  <si>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</si>
  <si>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</si>
  <si>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</si>
  <si>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</si>
  <si>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</si>
  <si>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</si>
  <si>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</si>
  <si>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</si>
  <si>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</si>
  <si>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</si>
  <si>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</si>
  <si>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</si>
  <si>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</si>
  <si>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</si>
  <si>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</si>
  <si>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</si>
  <si>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</si>
  <si>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</si>
  <si>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</si>
  <si>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</si>
  <si>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</si>
  <si>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</si>
  <si>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</si>
  <si>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</si>
  <si>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</si>
  <si>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</si>
  <si>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</si>
  <si>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</si>
  <si>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</si>
  <si>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</si>
  <si>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</si>
  <si>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</si>
  <si>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</si>
  <si>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</si>
  <si>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</si>
  <si>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</si>
  <si>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</si>
  <si>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</si>
  <si>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</si>
  <si>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</si>
  <si>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</si>
  <si>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</si>
  <si>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</si>
  <si>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</si>
  <si>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</si>
  <si>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</si>
  <si>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</si>
  <si>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</si>
  <si>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</si>
  <si>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</si>
  <si>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</si>
  <si>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</si>
  <si>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</si>
  <si>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</si>
  <si>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</si>
  <si>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</si>
  <si>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</si>
  <si>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</si>
  <si>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</si>
  <si>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</si>
  <si>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</si>
  <si>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</si>
  <si>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</si>
  <si>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</si>
  <si>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</si>
  <si>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</si>
  <si>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</si>
  <si>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</si>
  <si>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</si>
  <si>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</si>
  <si>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</si>
  <si>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</si>
  <si>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</si>
  <si>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</si>
  <si>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</si>
  <si>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</si>
  <si>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</si>
  <si>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</si>
  <si>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</si>
  <si>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</si>
  <si>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</si>
  <si>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</si>
  <si>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</si>
  <si>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</si>
  <si>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</si>
  <si>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</si>
  <si>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</si>
  <si>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</si>
  <si>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</si>
  <si>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</si>
  <si>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</si>
  <si>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</si>
  <si>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</si>
  <si>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</si>
  <si>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</si>
  <si>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</si>
  <si>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</si>
  <si>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</si>
  <si>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</si>
  <si>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</si>
  <si>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</si>
  <si>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</si>
  <si>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</si>
  <si>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</si>
  <si>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</si>
  <si>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</si>
  <si>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</si>
  <si>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</si>
  <si>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</si>
  <si>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</si>
  <si>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</si>
  <si>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</si>
  <si>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</si>
  <si>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</si>
  <si>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</si>
  <si>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</si>
  <si>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</si>
  <si>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</si>
  <si>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</si>
  <si>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</si>
  <si>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</si>
  <si>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</si>
  <si>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</si>
  <si>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</si>
  <si>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</si>
  <si>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</si>
  <si>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</si>
  <si>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</si>
  <si>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</si>
  <si>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</si>
  <si>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</si>
  <si>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</si>
  <si>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</si>
  <si>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</si>
  <si>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</si>
  <si>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</si>
  <si>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</si>
  <si>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</si>
  <si>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</si>
  <si>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</si>
  <si>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</si>
  <si>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</si>
  <si>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</si>
  <si>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</si>
  <si>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</si>
  <si>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</si>
  <si>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</si>
  <si>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</si>
  <si>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</si>
  <si>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</si>
  <si>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</si>
  <si>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</si>
  <si>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</si>
  <si>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</si>
  <si>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</si>
  <si>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</si>
  <si>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</si>
  <si>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</si>
  <si>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</si>
  <si>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</si>
  <si>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</si>
  <si>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</si>
  <si>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</si>
  <si>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</si>
  <si>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</si>
  <si>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</si>
  <si>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</si>
  <si>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</si>
  <si>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</si>
  <si>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</si>
  <si>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</si>
  <si>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</si>
  <si>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</si>
  <si>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</si>
  <si>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</si>
  <si>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</si>
  <si>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</si>
  <si>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</si>
  <si>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</si>
  <si>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</si>
  <si>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</si>
  <si>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</si>
  <si>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</si>
  <si>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</si>
  <si>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</si>
  <si>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</si>
  <si>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</si>
  <si>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</si>
  <si>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</si>
  <si>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</si>
  <si>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</si>
  <si>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</si>
  <si>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</si>
  <si>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</si>
  <si>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</si>
  <si>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</si>
  <si>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</si>
  <si>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</si>
  <si>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</si>
  <si>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</si>
  <si>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</si>
  <si>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</si>
  <si>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</si>
  <si>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</si>
  <si>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</si>
  <si>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</si>
  <si>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</si>
  <si>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</si>
  <si>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</si>
  <si>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</si>
  <si>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</si>
  <si>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</si>
  <si>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</si>
  <si>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</si>
  <si>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</si>
  <si>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</si>
  <si>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</si>
  <si>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</si>
  <si>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</si>
  <si>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</si>
  <si>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</si>
  <si>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</si>
  <si>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</si>
  <si>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</si>
  <si>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</si>
  <si>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</si>
  <si>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</si>
  <si>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</si>
  <si>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</si>
  <si>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</si>
  <si>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</si>
  <si>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</si>
  <si>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</si>
  <si>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</si>
  <si>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</si>
  <si>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</si>
  <si>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</si>
  <si>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</si>
  <si>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</si>
  <si>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</si>
  <si>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</si>
  <si>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</si>
  <si>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</si>
  <si>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</si>
  <si>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</si>
  <si>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</si>
  <si>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</si>
  <si>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</si>
  <si>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</si>
  <si>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</si>
  <si>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</si>
  <si>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</si>
  <si>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</si>
  <si>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</si>
  <si>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</si>
  <si>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</si>
  <si>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</si>
  <si>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</si>
  <si>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</si>
  <si>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</si>
  <si>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</si>
  <si>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</si>
  <si>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</si>
  <si>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</si>
  <si>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</si>
  <si>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</si>
  <si>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</si>
  <si>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</si>
  <si>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</si>
  <si>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</si>
  <si>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</si>
  <si>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</si>
  <si>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</si>
  <si>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</si>
  <si>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</si>
  <si>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</si>
  <si>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</si>
  <si>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</si>
  <si>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</si>
  <si>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</si>
  <si>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</si>
  <si>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</si>
  <si>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</si>
  <si>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</si>
  <si>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</si>
  <si>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</si>
  <si>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</si>
  <si>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</si>
  <si>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</si>
  <si>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</si>
  <si>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</si>
  <si>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</si>
  <si>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</si>
  <si>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</si>
  <si>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</si>
  <si>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</si>
  <si>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</si>
  <si>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</si>
  <si>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</si>
  <si>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</si>
  <si>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</si>
  <si>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</si>
  <si>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</si>
  <si>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</si>
  <si>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</si>
  <si>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</si>
  <si>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</si>
  <si>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</si>
  <si>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</si>
  <si>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</si>
  <si>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</si>
  <si>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</si>
  <si>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</si>
  <si>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</si>
  <si>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</si>
  <si>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</si>
  <si>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</si>
  <si>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</si>
  <si>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</si>
  <si>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</si>
  <si>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</si>
  <si>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</si>
  <si>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</si>
  <si>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</si>
  <si>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</si>
  <si>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</si>
  <si>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</si>
  <si>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</si>
  <si>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</si>
  <si>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</si>
  <si>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</si>
  <si>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</si>
  <si>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</si>
  <si>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</si>
  <si>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</si>
  <si>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</si>
  <si>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</si>
  <si>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</si>
  <si>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</si>
  <si>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</si>
  <si>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</si>
  <si>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</si>
  <si>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</si>
  <si>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</si>
  <si>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</si>
  <si>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</si>
  <si>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</si>
  <si>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</si>
  <si>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</si>
  <si>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</si>
  <si>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</si>
  <si>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</si>
  <si>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</si>
  <si>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</si>
  <si>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</si>
  <si>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</si>
  <si>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</si>
  <si>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</si>
  <si>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</si>
  <si>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</si>
  <si>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</si>
  <si>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</si>
  <si>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</si>
  <si>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</si>
  <si>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</si>
  <si>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</si>
  <si>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</si>
  <si>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</si>
  <si>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</si>
  <si>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</si>
  <si>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</si>
  <si>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</si>
  <si>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</si>
  <si>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</si>
  <si>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</si>
  <si>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</si>
  <si>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</si>
  <si>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</si>
  <si>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</si>
  <si>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</si>
  <si>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</si>
  <si>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</si>
  <si>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</si>
  <si>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</si>
  <si>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</si>
  <si>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</si>
  <si>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</si>
  <si>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</si>
  <si>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</si>
  <si>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</si>
  <si>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</si>
  <si>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</si>
  <si>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</si>
  <si>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</si>
  <si>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</si>
  <si>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</si>
  <si>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</si>
  <si>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</si>
  <si>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</si>
  <si>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</si>
  <si>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</si>
  <si>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</si>
  <si>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</si>
  <si>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</si>
  <si>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</si>
  <si>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</si>
  <si>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</si>
  <si>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</si>
  <si>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</si>
  <si>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</si>
  <si>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</si>
  <si>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</si>
  <si>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</si>
  <si>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</si>
  <si>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</si>
  <si>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</si>
  <si>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</si>
  <si>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</si>
  <si>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</si>
  <si>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</si>
  <si>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</si>
  <si>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</si>
  <si>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</si>
  <si>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</si>
  <si>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</si>
  <si>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</si>
  <si>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</si>
  <si>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</si>
  <si>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</si>
  <si>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</si>
  <si>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</si>
  <si>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</si>
  <si>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</si>
  <si>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</si>
  <si>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</si>
  <si>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</si>
  <si>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</si>
  <si>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</si>
  <si>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</si>
  <si>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</si>
  <si>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</si>
  <si>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</si>
  <si>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</si>
  <si>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</si>
  <si>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</si>
  <si>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</si>
  <si>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</si>
  <si>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</si>
  <si>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</si>
  <si>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</si>
  <si>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</si>
  <si>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</si>
  <si>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</si>
  <si>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</si>
  <si>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</si>
  <si>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</si>
  <si>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</si>
  <si>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</si>
  <si>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</si>
  <si>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</si>
  <si>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</si>
  <si>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</si>
  <si>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</si>
  <si>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</si>
  <si>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</si>
  <si>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</si>
  <si>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</si>
  <si>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</si>
  <si>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</si>
  <si>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</si>
  <si>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</si>
  <si>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</si>
  <si>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</si>
  <si>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</si>
  <si>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</si>
  <si>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</si>
  <si>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</si>
  <si>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</si>
  <si>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</si>
  <si>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</si>
  <si>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</si>
  <si>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</si>
  <si>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</si>
  <si>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</si>
  <si>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</si>
  <si>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</si>
  <si>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</si>
  <si>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</si>
  <si>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</si>
  <si>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</si>
  <si>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</si>
  <si>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</si>
  <si>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</si>
  <si>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</si>
  <si>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</si>
  <si>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</si>
  <si>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</si>
  <si>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</si>
  <si>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</si>
  <si>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</si>
  <si>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</si>
  <si>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</si>
  <si>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</si>
  <si>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</si>
  <si>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</si>
  <si>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</si>
  <si>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</si>
  <si>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</si>
  <si>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</si>
  <si>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</si>
  <si>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</si>
  <si>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</si>
  <si>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</si>
  <si>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</si>
  <si>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</si>
  <si>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</si>
  <si>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</si>
  <si>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</si>
  <si>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</si>
  <si>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</si>
  <si>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</si>
  <si>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</si>
  <si>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</si>
  <si>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</si>
  <si>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</si>
  <si>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</si>
  <si>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</si>
  <si>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</si>
  <si>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</si>
  <si>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</si>
  <si>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</si>
  <si>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</si>
  <si>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</si>
  <si>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</si>
  <si>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</si>
  <si>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</si>
  <si>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</si>
  <si>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</si>
  <si>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</si>
  <si>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</si>
  <si>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</si>
  <si>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</si>
  <si>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</si>
  <si>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</si>
  <si>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</si>
  <si>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</si>
  <si>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</si>
  <si>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</si>
  <si>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</si>
  <si>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</si>
  <si>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</si>
  <si>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</si>
  <si>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</si>
  <si>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</si>
  <si>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</si>
  <si>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</si>
  <si>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</si>
  <si>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</si>
  <si>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</si>
  <si>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</si>
  <si>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</si>
  <si>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</si>
  <si>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</si>
  <si>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</si>
  <si>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</si>
  <si>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</si>
  <si>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</si>
  <si>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</si>
  <si>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</si>
  <si>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</si>
  <si>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</si>
  <si>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</si>
  <si>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</si>
  <si>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</si>
  <si>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</si>
  <si>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</si>
  <si>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</si>
  <si>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</si>
  <si>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</si>
  <si>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</si>
  <si>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</si>
  <si>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</si>
  <si>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</si>
  <si>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</si>
  <si>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</si>
  <si>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</si>
  <si>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</si>
  <si>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</si>
  <si>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</si>
  <si>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</si>
  <si>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</si>
  <si>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</si>
  <si>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</si>
  <si>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</si>
  <si>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</si>
  <si>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</si>
  <si>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</si>
  <si>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</si>
  <si>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</si>
  <si>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</si>
  <si>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</si>
  <si>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</si>
  <si>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</si>
  <si>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</si>
  <si>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</si>
  <si>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</si>
  <si>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</si>
  <si>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</si>
  <si>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</si>
  <si>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</si>
  <si>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</si>
  <si>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</si>
  <si>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</si>
  <si>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</si>
  <si>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</si>
  <si>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</si>
  <si>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</si>
  <si>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</si>
  <si>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</si>
  <si>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</si>
  <si>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</si>
  <si>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</si>
  <si>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</si>
  <si>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</si>
  <si>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</si>
  <si>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</si>
  <si>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</si>
  <si>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</si>
  <si>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</si>
  <si>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</si>
  <si>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</si>
  <si>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</si>
  <si>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</si>
  <si>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</si>
  <si>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</si>
  <si>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</si>
  <si>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</si>
  <si>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</si>
  <si>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</si>
  <si>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</si>
  <si>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</si>
  <si>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</si>
  <si>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</si>
  <si>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</si>
  <si>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</si>
  <si>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</si>
  <si>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</si>
  <si>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</si>
  <si>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</si>
  <si>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</si>
  <si>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</si>
  <si>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</si>
  <si>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</si>
  <si>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</si>
  <si>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</si>
  <si>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</si>
  <si>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</si>
  <si>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</si>
  <si>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</si>
  <si>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</si>
  <si>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</si>
  <si>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</si>
  <si>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</si>
  <si>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</si>
  <si>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</si>
  <si>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</si>
  <si>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</si>
  <si>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</si>
  <si>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</si>
  <si>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</si>
  <si>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</si>
  <si>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</si>
  <si>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</si>
  <si>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</si>
  <si>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</si>
  <si>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</si>
  <si>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</si>
  <si>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</si>
  <si>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</si>
  <si>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</si>
  <si>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</si>
  <si>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</si>
  <si>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</si>
  <si>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</si>
  <si>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</si>
  <si>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</si>
  <si>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</si>
  <si>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</si>
  <si>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</si>
  <si>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</si>
  <si>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</si>
  <si>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</si>
  <si>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</si>
  <si>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</si>
  <si>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</si>
  <si>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</si>
  <si>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</si>
  <si>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</si>
  <si>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</si>
  <si>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</si>
  <si>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</si>
  <si>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</si>
  <si>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</si>
  <si>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</si>
  <si>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</si>
  <si>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</si>
  <si>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</si>
  <si>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</si>
  <si>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</si>
  <si>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</si>
  <si>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</si>
  <si>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</si>
  <si>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</si>
  <si>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</si>
  <si>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</si>
  <si>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</si>
  <si>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</si>
  <si>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</si>
  <si>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</si>
  <si>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</si>
  <si>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</si>
  <si>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</si>
  <si>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</si>
  <si>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</si>
  <si>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</si>
  <si>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</si>
  <si>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</si>
  <si>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</si>
  <si>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</si>
  <si>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</si>
  <si>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</si>
  <si>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</si>
  <si>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</si>
  <si>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</si>
  <si>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</si>
  <si>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</si>
  <si>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</si>
  <si>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</si>
  <si>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</si>
  <si>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</si>
  <si>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</si>
  <si>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</si>
  <si>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</si>
  <si>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</si>
  <si>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</si>
  <si>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</si>
  <si>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</si>
  <si>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</si>
  <si>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</si>
  <si>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</si>
  <si>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</si>
  <si>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</si>
  <si>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</si>
  <si>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</si>
  <si>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</si>
  <si>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</si>
  <si>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</si>
  <si>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</si>
  <si>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</si>
  <si>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</si>
  <si>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</si>
  <si>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</si>
  <si>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</si>
  <si>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</si>
  <si>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</si>
  <si>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</si>
  <si>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</si>
  <si>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</si>
  <si>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</si>
  <si>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</si>
  <si>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</si>
  <si>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</si>
  <si>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</si>
  <si>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</si>
  <si>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</si>
  <si>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</si>
  <si>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</si>
  <si>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</si>
  <si>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</si>
  <si>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</si>
  <si>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</si>
  <si>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</si>
  <si>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</si>
  <si>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</si>
  <si>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</si>
  <si>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</si>
  <si>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</si>
  <si>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</si>
  <si>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</si>
  <si>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</si>
  <si>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</si>
  <si>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</si>
  <si>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</si>
  <si>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</si>
  <si>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</si>
  <si>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</si>
  <si>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</si>
  <si>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</si>
  <si>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</si>
  <si>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</si>
  <si>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</si>
  <si>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</si>
  <si>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</si>
  <si>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</si>
  <si>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</si>
  <si>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</si>
  <si>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</si>
  <si>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</si>
  <si>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</si>
  <si>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</si>
  <si>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</si>
  <si>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</si>
  <si>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</si>
  <si>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</si>
  <si>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</si>
  <si>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</si>
  <si>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</si>
  <si>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</si>
  <si>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</si>
  <si>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</si>
  <si>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</si>
  <si>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</si>
  <si>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</si>
  <si>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</si>
  <si>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</si>
  <si>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</si>
  <si>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</si>
  <si>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</si>
  <si>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</si>
  <si>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</si>
  <si>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</si>
  <si>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</si>
  <si>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</si>
  <si>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</si>
  <si>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</si>
  <si>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</si>
  <si>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</si>
  <si>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</si>
  <si>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</si>
  <si>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</si>
  <si>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</si>
  <si>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</si>
  <si>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</si>
  <si>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</si>
  <si>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</si>
  <si>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</si>
  <si>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</si>
  <si>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</si>
  <si>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</si>
  <si>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</si>
  <si>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</si>
  <si>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</si>
  <si>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</si>
  <si>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</si>
  <si>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</si>
  <si>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</si>
  <si>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</si>
  <si>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</si>
  <si>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</si>
  <si>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</si>
  <si>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</si>
  <si>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</si>
  <si>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</si>
  <si>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</si>
  <si>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</si>
  <si>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</si>
  <si>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</si>
  <si>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</si>
  <si>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</si>
  <si>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</si>
  <si>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</si>
  <si>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</si>
  <si>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</si>
  <si>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</si>
  <si>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</si>
  <si>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</si>
  <si>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</si>
  <si>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</si>
  <si>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</si>
  <si>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</si>
  <si>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</si>
  <si>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</si>
  <si>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</si>
  <si>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</si>
  <si>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</si>
  <si>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</si>
  <si>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</si>
  <si>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</si>
  <si>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</si>
  <si>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</si>
  <si>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</si>
  <si>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</si>
  <si>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</si>
  <si>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</si>
  <si>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</si>
  <si>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</si>
  <si>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</si>
  <si>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</si>
  <si>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</si>
  <si>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</si>
  <si>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</si>
  <si>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</si>
  <si>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</si>
  <si>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</si>
  <si>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</si>
  <si>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</si>
  <si>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</si>
  <si>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</si>
  <si>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</si>
  <si>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</si>
  <si>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</si>
  <si>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</si>
  <si>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</si>
  <si>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</si>
  <si>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</si>
  <si>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</si>
  <si>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</si>
  <si>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</si>
  <si>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</si>
  <si>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</si>
  <si>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</si>
  <si>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</si>
  <si>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</si>
  <si>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</si>
  <si>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</si>
  <si>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</si>
  <si>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</si>
  <si>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</si>
  <si>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</si>
  <si>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</si>
  <si>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</si>
  <si>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</si>
  <si>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</si>
  <si>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</si>
  <si>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</si>
  <si>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</si>
  <si>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</si>
  <si>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</si>
  <si>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</si>
  <si>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</si>
  <si>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</si>
  <si>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</si>
  <si>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</si>
  <si>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</si>
  <si>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</si>
  <si>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</si>
  <si>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</si>
  <si>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</si>
  <si>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</si>
  <si>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</si>
  <si>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</si>
  <si>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</si>
  <si>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</si>
  <si>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</si>
  <si>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</si>
  <si>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</si>
  <si>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</si>
  <si>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</si>
  <si>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</si>
  <si>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</si>
  <si>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</si>
  <si>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</si>
  <si>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</si>
  <si>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</si>
  <si>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</si>
  <si>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</si>
  <si>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</si>
  <si>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</si>
  <si>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</si>
  <si>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</si>
  <si>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</si>
  <si>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</si>
  <si>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</si>
  <si>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</si>
  <si>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</si>
  <si>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</si>
  <si>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</si>
  <si>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</si>
  <si>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</si>
  <si>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</si>
  <si>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</si>
  <si>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</si>
  <si>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</si>
  <si>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</si>
  <si>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</si>
  <si>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</si>
  <si>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</si>
  <si>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</si>
  <si>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</si>
  <si>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</si>
  <si>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</si>
  <si>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</si>
  <si>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</si>
  <si>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</si>
  <si>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</si>
  <si>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</si>
  <si>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</si>
  <si>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</si>
  <si>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</si>
  <si>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</si>
  <si>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</si>
  <si>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</si>
  <si>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</si>
  <si>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</si>
  <si>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</si>
  <si>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</si>
  <si>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</si>
  <si>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</si>
  <si>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</si>
  <si>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</si>
  <si>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</si>
  <si>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</si>
  <si>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</si>
  <si>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</si>
  <si>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</si>
  <si>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</si>
  <si>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</si>
  <si>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</si>
  <si>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</si>
  <si>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</si>
  <si>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</si>
  <si>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</si>
  <si>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</si>
  <si>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</si>
  <si>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</si>
  <si>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</si>
  <si>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</si>
  <si>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</si>
  <si>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</si>
  <si>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</si>
  <si>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</si>
  <si>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</si>
  <si>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</si>
  <si>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</si>
  <si>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</si>
  <si>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</si>
  <si>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</si>
  <si>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</si>
  <si>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</si>
  <si>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</si>
  <si>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</si>
  <si>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</si>
  <si>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</si>
  <si>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</si>
  <si>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</si>
  <si>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</si>
  <si>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</si>
  <si>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</si>
  <si>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</si>
  <si>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</si>
  <si>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</si>
  <si>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</si>
  <si>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</si>
  <si>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</si>
  <si>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</si>
  <si>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</si>
  <si>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</si>
  <si>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</si>
  <si>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</si>
  <si>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</si>
  <si>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</si>
  <si>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</si>
  <si>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</si>
  <si>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</si>
  <si>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</si>
  <si>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</si>
  <si>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</si>
  <si>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</si>
  <si>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</si>
  <si>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</si>
  <si>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</si>
  <si>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</si>
  <si>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</si>
  <si>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</si>
  <si>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</si>
  <si>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</si>
  <si>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</si>
  <si>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</si>
  <si>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</si>
  <si>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</si>
  <si>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</si>
  <si>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</si>
  <si>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</si>
  <si>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</si>
  <si>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</si>
  <si>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</si>
  <si>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</si>
  <si>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</si>
  <si>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</si>
  <si>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</si>
  <si>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</si>
  <si>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</si>
  <si>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</si>
  <si>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</si>
  <si>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</si>
  <si>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</si>
  <si>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</si>
  <si>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</si>
  <si>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</si>
  <si>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</si>
  <si>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</si>
  <si>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</si>
  <si>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</si>
  <si>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</si>
  <si>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</si>
  <si>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</si>
  <si>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</si>
  <si>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</si>
  <si>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</si>
  <si>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</si>
  <si>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</si>
  <si>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</si>
  <si>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</si>
  <si>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</si>
  <si>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</si>
  <si>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</si>
  <si>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</si>
  <si>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</si>
  <si>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</si>
  <si>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</si>
  <si>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</si>
  <si>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</si>
  <si>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</si>
  <si>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</si>
  <si>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</si>
  <si>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</si>
  <si>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</si>
  <si>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</si>
  <si>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</si>
  <si>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</si>
  <si>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</si>
  <si>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</si>
  <si>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</si>
  <si>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</si>
  <si>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</si>
  <si>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</si>
  <si>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</si>
  <si>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</si>
  <si>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</si>
  <si>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</si>
  <si>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</si>
  <si>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</si>
  <si>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</si>
  <si>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</si>
  <si>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</si>
  <si>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</si>
  <si>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</si>
  <si>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</si>
  <si>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</si>
  <si>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</si>
  <si>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</si>
  <si>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</si>
  <si>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</si>
  <si>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</si>
  <si>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</si>
  <si>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</si>
  <si>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</si>
  <si>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</si>
  <si>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</si>
  <si>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</si>
  <si>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</si>
  <si>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</si>
  <si>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</si>
  <si>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</si>
  <si>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</si>
  <si>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</si>
  <si>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</si>
  <si>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</si>
  <si>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</si>
  <si>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</si>
  <si>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</si>
  <si>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</si>
  <si>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</si>
  <si>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</si>
  <si>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</si>
  <si>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</si>
  <si>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</si>
  <si>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</si>
  <si>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</si>
  <si>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</si>
  <si>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</si>
  <si>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</si>
  <si>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</si>
  <si>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</si>
  <si>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</si>
  <si>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</si>
  <si>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</si>
  <si>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</si>
  <si>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</si>
  <si>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</si>
  <si>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</si>
  <si>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</si>
  <si>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</si>
  <si>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</si>
  <si>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</si>
  <si>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</si>
  <si>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</si>
  <si>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</si>
  <si>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</si>
  <si>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</si>
  <si>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</si>
  <si>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</si>
  <si>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</si>
  <si>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</si>
  <si>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</si>
  <si>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</si>
  <si>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</si>
  <si>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</si>
  <si>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</si>
  <si>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</si>
  <si>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</si>
  <si>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</si>
  <si>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</si>
  <si>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</si>
  <si>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</si>
  <si>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</si>
  <si>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</si>
  <si>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</si>
  <si>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</si>
  <si>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</si>
  <si>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</si>
  <si>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</si>
  <si>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</si>
  <si>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</si>
  <si>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</si>
  <si>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</si>
  <si>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</si>
  <si>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</si>
  <si>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</si>
  <si>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</si>
  <si>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</si>
  <si>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</si>
  <si>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</si>
  <si>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</si>
  <si>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</si>
  <si>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</si>
  <si>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</si>
  <si>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</si>
  <si>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</si>
  <si>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</si>
  <si>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</si>
  <si>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</si>
  <si>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</si>
  <si>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</si>
  <si>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</si>
  <si>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</si>
  <si>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</si>
  <si>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</si>
  <si>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</si>
  <si>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</si>
  <si>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</si>
  <si>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</si>
  <si>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</si>
  <si>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</si>
  <si>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</si>
  <si>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</si>
  <si>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</si>
  <si>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</si>
  <si>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</si>
  <si>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</si>
  <si>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</si>
  <si>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</si>
  <si>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</si>
  <si>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</si>
  <si>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</si>
  <si>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</si>
  <si>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</si>
  <si>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</si>
  <si>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</si>
  <si>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</si>
  <si>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</si>
  <si>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</si>
  <si>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</si>
  <si>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</si>
  <si>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</si>
  <si>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</si>
  <si>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</si>
  <si>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</si>
  <si>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</si>
  <si>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</si>
  <si>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</si>
  <si>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</si>
  <si>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</si>
  <si>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</si>
  <si>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</si>
  <si>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</si>
  <si>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</si>
  <si>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</si>
  <si>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</si>
  <si>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</si>
  <si>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</si>
  <si>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</si>
  <si>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</si>
  <si>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</si>
  <si>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</si>
  <si>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</si>
  <si>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</si>
  <si>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</si>
  <si>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</si>
  <si>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</si>
  <si>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</si>
  <si>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</si>
  <si>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</si>
  <si>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</si>
  <si>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</si>
  <si>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</si>
  <si>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</si>
  <si>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</si>
  <si>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</si>
  <si>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</si>
  <si>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</si>
  <si>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</si>
  <si>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</si>
  <si>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</si>
  <si>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</si>
  <si>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</si>
  <si>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</si>
  <si>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</si>
  <si>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</si>
  <si>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</si>
  <si>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</si>
  <si>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</si>
  <si>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</si>
  <si>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</si>
  <si>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</si>
  <si>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</si>
  <si>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</si>
  <si>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</si>
  <si>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</si>
  <si>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</si>
  <si>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</si>
  <si>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</si>
  <si>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</si>
  <si>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</si>
  <si>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</si>
  <si>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</si>
  <si>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</si>
  <si>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</si>
  <si>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</si>
  <si>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</si>
  <si>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</si>
  <si>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</si>
  <si>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</si>
  <si>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</si>
  <si>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</si>
  <si>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</si>
  <si>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</si>
  <si>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</si>
  <si>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</si>
  <si>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</si>
  <si>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</si>
  <si>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</si>
  <si>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</si>
  <si>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</si>
  <si>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</si>
  <si>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</si>
  <si>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</si>
  <si>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</si>
  <si>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</si>
  <si>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</si>
  <si>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</si>
  <si>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</si>
  <si>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</si>
  <si>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</si>
  <si>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</si>
  <si>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</si>
  <si>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</si>
  <si>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</si>
  <si>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</si>
  <si>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</si>
  <si>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</si>
  <si>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</si>
  <si>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</si>
  <si>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</si>
  <si>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</si>
  <si>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</si>
  <si>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</si>
  <si>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</si>
  <si>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</si>
  <si>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</si>
  <si>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</si>
  <si>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</si>
  <si>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</si>
  <si>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</si>
  <si>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</si>
  <si>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</si>
  <si>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</si>
  <si>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</si>
  <si>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</si>
  <si>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</si>
  <si>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</si>
  <si>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</si>
  <si>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</si>
  <si>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</si>
  <si>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</si>
  <si>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</si>
  <si>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</si>
  <si>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</si>
  <si>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</si>
  <si>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</si>
  <si>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</si>
  <si>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</si>
  <si>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</si>
  <si>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</si>
  <si>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</si>
  <si>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</si>
  <si>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</si>
  <si>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</si>
  <si>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</si>
  <si>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</si>
  <si>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</si>
  <si>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</si>
  <si>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</si>
  <si>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</si>
  <si>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</si>
  <si>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</si>
  <si>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</si>
  <si>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</si>
  <si>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</si>
  <si>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</si>
  <si>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</si>
  <si>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</si>
  <si>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</si>
  <si>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</si>
  <si>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</si>
  <si>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</si>
  <si>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</si>
  <si>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</si>
  <si>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</si>
  <si>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</si>
  <si>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</si>
  <si>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</si>
  <si>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</si>
  <si>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</si>
  <si>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</si>
  <si>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</si>
  <si>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</si>
  <si>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</si>
  <si>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</si>
  <si>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</si>
  <si>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</si>
  <si>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</si>
  <si>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</si>
  <si>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</si>
  <si>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</si>
  <si>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</si>
  <si>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</si>
  <si>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</si>
  <si>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</si>
  <si>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</si>
  <si>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</si>
  <si>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</si>
  <si>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</si>
  <si>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</si>
  <si>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</si>
  <si>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</si>
  <si>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</si>
  <si>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</si>
  <si>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</si>
  <si>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</si>
  <si>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</si>
  <si>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</si>
  <si>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</si>
  <si>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</si>
  <si>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</si>
  <si>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</si>
  <si>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</si>
  <si>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</si>
  <si>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</si>
  <si>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</si>
  <si>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</si>
  <si>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</si>
  <si>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</si>
  <si>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</si>
  <si>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</si>
  <si>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</si>
  <si>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</si>
  <si>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</si>
  <si>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</si>
  <si>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</si>
  <si>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</si>
  <si>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</si>
  <si>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</si>
  <si>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</si>
  <si>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</si>
  <si>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</si>
  <si>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</si>
  <si>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</si>
  <si>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</si>
  <si>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</si>
  <si>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</si>
  <si>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</si>
  <si>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</si>
  <si>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</si>
  <si>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</si>
  <si>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</si>
  <si>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</si>
  <si>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</si>
  <si>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</si>
  <si>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</si>
  <si>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</si>
  <si>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</si>
  <si>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</si>
  <si>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</si>
  <si>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</si>
  <si>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</si>
  <si>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</si>
  <si>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</si>
  <si>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</si>
  <si>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</si>
  <si>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</si>
  <si>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</si>
  <si>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</si>
  <si>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</si>
  <si>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</si>
  <si>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</si>
  <si>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</si>
  <si>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</si>
  <si>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</si>
  <si>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</si>
  <si>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</si>
  <si>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</si>
  <si>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</si>
  <si>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</si>
  <si>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</si>
  <si>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</si>
  <si>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</si>
  <si>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</si>
  <si>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</si>
  <si>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</si>
  <si>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</si>
  <si>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</si>
  <si>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</si>
  <si>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</si>
  <si>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</si>
  <si>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</si>
  <si>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</si>
  <si>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</si>
  <si>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</si>
  <si>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</si>
  <si>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</si>
  <si>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</si>
  <si>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</si>
  <si>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</si>
  <si>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</si>
  <si>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</si>
  <si>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</si>
  <si>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</si>
  <si>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</si>
  <si>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</si>
  <si>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</si>
  <si>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</si>
  <si>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</si>
  <si>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</si>
  <si>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</si>
  <si>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</si>
  <si>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</si>
  <si>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</si>
  <si>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</si>
  <si>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</si>
  <si>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</si>
  <si>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</si>
  <si>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</si>
  <si>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</si>
  <si>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</si>
  <si>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</si>
  <si>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</si>
  <si>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</si>
  <si>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</si>
  <si>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</si>
  <si>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</si>
  <si>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</si>
  <si>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</si>
  <si>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</si>
  <si>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</si>
  <si>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</si>
  <si>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</si>
  <si>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</si>
  <si>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</si>
  <si>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</si>
  <si>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</si>
  <si>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</si>
  <si>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</si>
  <si>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</si>
  <si>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</si>
  <si>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</si>
  <si>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</si>
  <si>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</si>
  <si>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</si>
  <si>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</si>
  <si>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</si>
  <si>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</si>
  <si>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</si>
  <si>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</si>
  <si>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</si>
  <si>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</si>
  <si>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</si>
  <si>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</si>
  <si>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</si>
  <si>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</si>
  <si>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</si>
  <si>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</si>
  <si>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</si>
  <si>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</si>
  <si>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</si>
  <si>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</si>
  <si>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</si>
  <si>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</si>
  <si>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</si>
  <si>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</si>
  <si>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</si>
  <si>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</si>
  <si>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</si>
  <si>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</si>
  <si>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</si>
  <si>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</si>
  <si>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</si>
  <si>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</si>
  <si>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</si>
  <si>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</si>
  <si>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</si>
  <si>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</si>
  <si>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</si>
  <si>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</si>
  <si>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</si>
  <si>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</si>
  <si>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</si>
  <si>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</si>
  <si>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</si>
  <si>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</si>
  <si>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</si>
  <si>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</si>
  <si>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</si>
  <si>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</si>
  <si>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</si>
  <si>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</si>
  <si>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</si>
  <si>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</si>
  <si>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</si>
  <si>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</si>
  <si>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</si>
  <si>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</si>
  <si>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</si>
  <si>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</si>
  <si>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</si>
  <si>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</si>
  <si>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</si>
  <si>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</si>
  <si>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</si>
  <si>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</si>
  <si>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</si>
  <si>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</si>
  <si>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</si>
  <si>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</si>
  <si>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</si>
  <si>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</si>
  <si>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</si>
  <si>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</si>
  <si>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</si>
  <si>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</si>
  <si>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</si>
  <si>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</si>
  <si>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</si>
  <si>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</si>
  <si>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</si>
  <si>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</si>
  <si>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</si>
  <si>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</si>
  <si>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</si>
  <si>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</si>
  <si>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</si>
  <si>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</si>
  <si>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</si>
  <si>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</si>
  <si>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</si>
  <si>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</si>
  <si>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</si>
  <si>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</si>
  <si>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</si>
  <si>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</si>
  <si>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</si>
  <si>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</si>
  <si>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</si>
  <si>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</si>
  <si>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</si>
  <si>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</si>
  <si>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</si>
  <si>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</si>
  <si>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</si>
  <si>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</si>
  <si>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</si>
  <si>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</si>
  <si>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</si>
  <si>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</si>
  <si>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</si>
  <si>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</si>
  <si>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</si>
  <si>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</si>
  <si>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</si>
  <si>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</si>
  <si>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</si>
  <si>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</si>
  <si>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</si>
  <si>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</si>
  <si>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</si>
  <si>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</si>
  <si>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</si>
  <si>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</si>
  <si>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</si>
  <si>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</si>
  <si>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</si>
  <si>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</si>
  <si>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</si>
  <si>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</si>
  <si>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</si>
  <si>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</si>
  <si>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</si>
  <si>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</si>
  <si>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</si>
  <si>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</si>
  <si>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</si>
  <si>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</si>
  <si>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</si>
  <si>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</si>
  <si>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</si>
  <si>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</si>
  <si>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</si>
  <si>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</si>
  <si>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</si>
  <si>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</si>
  <si>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</si>
  <si>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</si>
  <si>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</si>
  <si>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</si>
  <si>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</si>
  <si>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</si>
  <si>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</si>
  <si>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</si>
  <si>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</si>
  <si>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</si>
  <si>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</si>
  <si>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</si>
  <si>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</si>
  <si>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</si>
  <si>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</si>
  <si>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</si>
  <si>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</si>
  <si>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</si>
  <si>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</si>
  <si>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</si>
  <si>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</si>
  <si>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</si>
  <si>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</si>
  <si>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</si>
  <si>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</si>
  <si>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</si>
  <si>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</si>
  <si>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</si>
  <si>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</si>
  <si>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</si>
  <si>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</si>
  <si>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</si>
  <si>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</si>
  <si>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</si>
  <si>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</si>
  <si>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</si>
  <si>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</si>
  <si>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</si>
  <si>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</si>
  <si>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</si>
  <si>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</si>
  <si>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</si>
  <si>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</si>
  <si>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</si>
  <si>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</si>
  <si>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</si>
  <si>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</si>
  <si>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</si>
  <si>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</si>
  <si>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</si>
  <si>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</si>
  <si>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</si>
  <si>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</si>
  <si>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</si>
  <si>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</si>
  <si>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</si>
  <si>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</si>
  <si>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</si>
  <si>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</si>
  <si>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</si>
  <si>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</si>
  <si>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</si>
  <si>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</si>
  <si>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</si>
  <si>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</si>
  <si>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</si>
  <si>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</si>
  <si>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</si>
  <si>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</si>
  <si>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</si>
  <si>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</si>
  <si>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</si>
  <si>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</si>
  <si>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</si>
  <si>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</si>
  <si>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</si>
  <si>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</si>
  <si>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</si>
  <si>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</si>
  <si>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</si>
  <si>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</si>
  <si>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</si>
  <si>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</si>
  <si>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</si>
  <si>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</si>
  <si>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</si>
  <si>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</si>
  <si>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</si>
  <si>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</si>
  <si>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</si>
  <si>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</si>
  <si>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</si>
  <si>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</si>
  <si>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</si>
  <si>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</si>
  <si>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</si>
  <si>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</si>
  <si>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</si>
  <si>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</si>
  <si>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</si>
  <si>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</si>
  <si>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</si>
  <si>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</si>
  <si>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</si>
  <si>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</si>
  <si>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</si>
  <si>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</si>
  <si>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</si>
  <si>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</si>
  <si>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</si>
  <si>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</si>
  <si>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</si>
  <si>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</si>
  <si>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</si>
  <si>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</si>
  <si>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</si>
  <si>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</si>
  <si>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</si>
  <si>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</si>
  <si>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</si>
  <si>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</si>
  <si>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</si>
  <si>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</si>
  <si>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</si>
  <si>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</si>
  <si>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</si>
  <si>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</si>
  <si>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</si>
  <si>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</si>
  <si>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</si>
  <si>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</si>
  <si>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</si>
  <si>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</si>
  <si>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</si>
  <si>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</si>
  <si>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</si>
  <si>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</si>
  <si>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</si>
  <si>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</si>
  <si>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</si>
  <si>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</si>
  <si>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</si>
  <si>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</si>
  <si>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</si>
  <si>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</si>
  <si>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</si>
  <si>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</si>
  <si>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</si>
  <si>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</si>
  <si>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</si>
  <si>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</si>
  <si>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</si>
  <si>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</si>
  <si>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</si>
  <si>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</si>
  <si>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</si>
  <si>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</si>
  <si>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</si>
  <si>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</si>
  <si>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</si>
  <si>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</si>
  <si>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</si>
  <si>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</si>
  <si>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</si>
  <si>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</si>
  <si>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</si>
  <si>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</si>
  <si>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</si>
  <si>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</si>
  <si>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</si>
  <si>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</si>
  <si>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</si>
  <si>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</si>
  <si>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</si>
  <si>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</si>
  <si>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</si>
  <si>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</si>
  <si>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</si>
  <si>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</si>
  <si>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</si>
  <si>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</si>
  <si>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</si>
  <si>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</si>
  <si>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</si>
  <si>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</si>
  <si>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</si>
  <si>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</si>
  <si>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</si>
  <si>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</si>
  <si>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</si>
  <si>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</si>
  <si>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</si>
  <si>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</si>
  <si>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</si>
  <si>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</si>
  <si>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</si>
  <si>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</si>
  <si>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</si>
  <si>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</si>
  <si>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</si>
  <si>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</si>
  <si>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</si>
  <si>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</si>
  <si>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</si>
  <si>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</si>
  <si>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</si>
  <si>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</si>
  <si>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</si>
  <si>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</si>
  <si>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</si>
  <si>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</si>
  <si>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</si>
  <si>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</si>
  <si>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</si>
  <si>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</si>
  <si>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</si>
  <si>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</si>
  <si>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</si>
  <si>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</si>
  <si>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</si>
  <si>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</si>
  <si>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</si>
  <si>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</si>
  <si>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</si>
  <si>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</si>
  <si>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</si>
  <si>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</si>
  <si>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</si>
  <si>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</si>
  <si>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</si>
  <si>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</si>
  <si>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</si>
  <si>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</si>
  <si>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</si>
  <si>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</si>
  <si>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</si>
  <si>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</si>
  <si>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</si>
  <si>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</si>
  <si>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</si>
  <si>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</si>
  <si>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</si>
  <si>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</si>
  <si>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</si>
  <si>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</si>
  <si>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</si>
  <si>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</si>
  <si>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</si>
  <si>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</si>
  <si>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</si>
  <si>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</si>
  <si>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</si>
  <si>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</si>
  <si>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</si>
  <si>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</si>
  <si>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</si>
  <si>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</si>
  <si>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</si>
  <si>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</si>
  <si>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</si>
  <si>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</si>
  <si>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</si>
  <si>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</si>
  <si>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</si>
  <si>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</si>
  <si>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</si>
  <si>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</si>
  <si>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</si>
  <si>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</si>
  <si>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</si>
  <si>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</si>
  <si>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</si>
  <si>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</si>
  <si>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</si>
  <si>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</si>
  <si>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</si>
  <si>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</si>
  <si>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</si>
  <si>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</si>
  <si>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</si>
  <si>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</si>
  <si>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</si>
  <si>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</si>
  <si>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</si>
  <si>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</si>
  <si>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</si>
  <si>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</si>
  <si>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</si>
  <si>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</si>
  <si>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</si>
  <si>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</si>
  <si>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</si>
  <si>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</si>
  <si>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</si>
  <si>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</si>
  <si>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</si>
  <si>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</si>
  <si>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</si>
  <si>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</si>
  <si>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</si>
  <si>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</si>
  <si>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</si>
  <si>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</si>
  <si>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</si>
  <si>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</si>
  <si>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</si>
  <si>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</si>
  <si>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</si>
  <si>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</si>
  <si>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</si>
  <si>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</si>
  <si>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</si>
  <si>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</si>
  <si>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</si>
  <si>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</si>
  <si>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</si>
  <si>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</si>
  <si>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</si>
  <si>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</si>
  <si>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</si>
  <si>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</si>
  <si>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</si>
  <si>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</si>
  <si>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</si>
  <si>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</si>
  <si>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</si>
  <si>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</si>
  <si>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</si>
  <si>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</si>
  <si>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</si>
  <si>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</si>
  <si>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</si>
  <si>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</si>
  <si>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</si>
  <si>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</si>
  <si>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</si>
  <si>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</si>
  <si>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</si>
  <si>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</si>
  <si>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</si>
  <si>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</si>
  <si>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</si>
  <si>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</si>
  <si>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</si>
  <si>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</si>
  <si>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</si>
  <si>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</si>
  <si>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</si>
  <si>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</si>
  <si>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</si>
  <si>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</si>
  <si>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</si>
  <si>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</si>
  <si>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</si>
  <si>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</si>
  <si>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</si>
  <si>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</si>
  <si>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</si>
  <si>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</si>
  <si>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</si>
  <si>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</si>
  <si>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</si>
  <si>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</si>
  <si>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</si>
  <si>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</si>
  <si>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</si>
  <si>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</si>
  <si>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</si>
  <si>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</si>
  <si>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</si>
  <si>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</si>
  <si>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</si>
  <si>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</si>
  <si>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</si>
  <si>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</si>
  <si>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</si>
  <si>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</si>
  <si>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</si>
  <si>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</si>
  <si>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</si>
  <si>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</si>
  <si>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</si>
  <si>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</si>
  <si>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</si>
  <si>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</si>
  <si>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</si>
  <si>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</si>
  <si>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</si>
  <si>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</si>
  <si>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</si>
  <si>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</si>
  <si>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</si>
  <si>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</si>
  <si>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</si>
  <si>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</si>
  <si>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</si>
  <si>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</si>
  <si>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</si>
  <si>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</si>
  <si>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</si>
  <si>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</si>
  <si>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</si>
  <si>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</si>
  <si>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</si>
  <si>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</si>
  <si>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</si>
  <si>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</si>
  <si>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</si>
  <si>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</si>
  <si>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</si>
  <si>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</si>
  <si>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</si>
  <si>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</si>
  <si>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</si>
  <si>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</si>
  <si>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</si>
  <si>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</si>
  <si>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</si>
  <si>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</si>
  <si>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</si>
  <si>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</si>
  <si>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</si>
  <si>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</si>
  <si>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</si>
  <si>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</si>
  <si>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</si>
  <si>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</si>
  <si>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</si>
  <si>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</si>
  <si>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</si>
  <si>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</si>
  <si>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</si>
  <si>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</si>
  <si>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</si>
  <si>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</si>
  <si>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</si>
  <si>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</si>
  <si>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</si>
  <si>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</si>
  <si>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</si>
  <si>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</si>
  <si>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</si>
  <si>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</si>
  <si>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</si>
  <si>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</si>
  <si>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</si>
  <si>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</si>
  <si>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</si>
  <si>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</si>
  <si>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</si>
  <si>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</si>
  <si>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</si>
  <si>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</si>
  <si>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</si>
  <si>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</si>
  <si>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</si>
  <si>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</si>
  <si>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</si>
  <si>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</si>
  <si>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</si>
  <si>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</si>
  <si>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</si>
  <si>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</si>
  <si>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</si>
  <si>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</si>
  <si>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</si>
  <si>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</si>
  <si>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</si>
  <si>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</si>
  <si>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</si>
  <si>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</si>
  <si>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</si>
  <si>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</si>
  <si>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</si>
  <si>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</si>
  <si>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</si>
  <si>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</si>
  <si>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</si>
  <si>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</si>
  <si>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</si>
  <si>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</si>
  <si>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</si>
  <si>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</si>
  <si>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</si>
  <si>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</si>
  <si>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</si>
  <si>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</si>
  <si>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</si>
  <si>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</si>
  <si>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</si>
  <si>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</si>
  <si>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</si>
  <si>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</si>
  <si>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</si>
  <si>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</si>
  <si>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</si>
  <si>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</si>
  <si>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</si>
  <si>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</si>
  <si>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</si>
  <si>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</si>
  <si>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</si>
  <si>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</si>
  <si>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</si>
  <si>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</si>
  <si>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</si>
  <si>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</si>
  <si>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</si>
  <si>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</si>
  <si>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</si>
  <si>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</si>
  <si>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</si>
  <si>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</si>
  <si>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</si>
  <si>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</si>
  <si>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</si>
  <si>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</si>
  <si>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</si>
  <si>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</si>
  <si>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</si>
  <si>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</si>
  <si>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</si>
  <si>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</si>
  <si>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</si>
  <si>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</si>
  <si>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</si>
  <si>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</si>
  <si>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</si>
  <si>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</si>
  <si>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</si>
  <si>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</si>
  <si>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</si>
  <si>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</si>
  <si>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</si>
  <si>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</si>
  <si>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</si>
  <si>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</si>
  <si>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</si>
  <si>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</si>
  <si>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</si>
  <si>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</si>
  <si>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</si>
  <si>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</si>
  <si>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</si>
  <si>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</si>
  <si>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</si>
  <si>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</si>
  <si>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</si>
  <si>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</si>
  <si>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</si>
  <si>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</si>
  <si>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</si>
  <si>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</si>
  <si>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</si>
  <si>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</si>
  <si>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</si>
  <si>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</si>
  <si>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</si>
  <si>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</si>
  <si>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</si>
  <si>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</si>
  <si>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</si>
  <si>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</si>
  <si>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</si>
  <si>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</si>
  <si>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</si>
  <si>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</si>
  <si>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</si>
  <si>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</si>
  <si>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</si>
  <si>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</si>
  <si>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</si>
  <si>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</si>
  <si>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</si>
  <si>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</si>
  <si>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</si>
  <si>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</si>
  <si>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</si>
  <si>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</si>
  <si>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</si>
  <si>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</si>
  <si>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</si>
  <si>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</si>
  <si>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</si>
  <si>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</si>
  <si>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</si>
  <si>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</si>
  <si>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</si>
  <si>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</si>
  <si>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</si>
  <si>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</si>
  <si>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</si>
  <si>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</si>
  <si>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</si>
  <si>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</si>
  <si>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</si>
  <si>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</si>
  <si>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</si>
  <si>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</si>
  <si>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</si>
  <si>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</si>
  <si>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</si>
  <si>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</si>
  <si>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</si>
  <si>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</si>
  <si>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</si>
  <si>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</si>
  <si>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</si>
  <si>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</si>
  <si>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</si>
  <si>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</si>
  <si>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</si>
  <si>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</si>
  <si>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</si>
  <si>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</si>
  <si>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</si>
  <si>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</si>
  <si>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</si>
  <si>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</si>
  <si>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</si>
  <si>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</si>
  <si>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</si>
  <si>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</si>
  <si>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</si>
  <si>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</si>
  <si>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</si>
  <si>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</si>
  <si>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</si>
  <si>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</si>
  <si>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</si>
  <si>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</si>
  <si>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</si>
  <si>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</si>
  <si>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</si>
  <si>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</si>
  <si>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</si>
  <si>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</si>
  <si>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</si>
  <si>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</si>
  <si>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</si>
  <si>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</si>
  <si>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</si>
  <si>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</si>
  <si>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</si>
  <si>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</si>
  <si>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</si>
  <si>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</si>
  <si>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</si>
  <si>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</si>
  <si>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</si>
  <si>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</si>
  <si>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</si>
  <si>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</si>
  <si>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</si>
  <si>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</si>
  <si>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</si>
  <si>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</si>
  <si>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</si>
  <si>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</si>
  <si>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</si>
  <si>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</si>
  <si>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</si>
  <si>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</si>
  <si>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</si>
  <si>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</si>
  <si>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</si>
  <si>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</si>
  <si>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</si>
  <si>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</si>
  <si>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</si>
  <si>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</si>
  <si>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</si>
  <si>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</si>
  <si>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</si>
  <si>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</si>
  <si>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</si>
  <si>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</si>
  <si>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</si>
  <si>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</si>
  <si>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</si>
  <si>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</si>
  <si>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</si>
  <si>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</si>
  <si>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</si>
  <si>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</si>
  <si>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</si>
  <si>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</si>
  <si>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</si>
  <si>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</si>
  <si>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</si>
  <si>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</si>
  <si>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</si>
  <si>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</si>
  <si>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</si>
  <si>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</si>
  <si>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</si>
  <si>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</si>
  <si>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</si>
  <si>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</si>
  <si>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</si>
  <si>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</si>
  <si>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</si>
  <si>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</si>
  <si>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</si>
  <si>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</si>
  <si>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</si>
  <si>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</si>
  <si>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</si>
  <si>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</si>
  <si>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</si>
  <si>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</si>
  <si>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</si>
  <si>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</si>
  <si>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</si>
  <si>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</si>
  <si>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</si>
  <si>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</si>
  <si>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</si>
  <si>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</si>
  <si>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</si>
  <si>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</si>
  <si>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</si>
  <si>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</si>
  <si>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</si>
  <si>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</si>
  <si>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</si>
  <si>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</si>
  <si>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</si>
  <si>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</si>
  <si>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</si>
  <si>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</si>
  <si>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</si>
  <si>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</si>
  <si>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</si>
  <si>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</si>
  <si>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</si>
  <si>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</si>
  <si>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</si>
  <si>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</si>
  <si>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</si>
  <si>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</si>
  <si>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</si>
  <si>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</si>
  <si>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</si>
  <si>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</si>
  <si>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</si>
  <si>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</si>
  <si>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</si>
  <si>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</si>
  <si>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</si>
  <si>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</si>
  <si>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</si>
  <si>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</si>
  <si>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</si>
  <si>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</si>
  <si>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</si>
  <si>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</si>
  <si>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</si>
  <si>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</si>
  <si>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</si>
  <si>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</si>
  <si>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</si>
  <si>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</si>
  <si>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</si>
  <si>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</si>
  <si>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</si>
  <si>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</si>
  <si>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</si>
  <si>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</si>
  <si>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</si>
  <si>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</si>
  <si>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</si>
  <si>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</si>
  <si>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</si>
  <si>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</si>
  <si>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</si>
  <si>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</si>
  <si>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</si>
  <si>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</si>
  <si>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</si>
  <si>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</si>
  <si>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</si>
  <si>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</si>
  <si>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</si>
  <si>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</si>
  <si>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</si>
  <si>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</si>
  <si>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</si>
  <si>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</si>
  <si>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</si>
  <si>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</si>
  <si>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</si>
  <si>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</si>
  <si>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</si>
  <si>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</si>
  <si>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</si>
  <si>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</si>
  <si>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</si>
  <si>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</si>
  <si>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</si>
  <si>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</si>
  <si>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</si>
  <si>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</si>
  <si>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</si>
  <si>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</si>
  <si>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</si>
  <si>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</si>
  <si>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</si>
  <si>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</si>
  <si>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</si>
  <si>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</si>
  <si>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</si>
  <si>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</si>
  <si>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</si>
  <si>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</si>
  <si>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</si>
  <si>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</si>
  <si>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</si>
  <si>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</si>
  <si>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</si>
  <si>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</si>
  <si>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</si>
  <si>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</si>
  <si>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</si>
  <si>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</si>
  <si>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</si>
  <si>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</si>
  <si>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</si>
  <si>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</si>
  <si>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</si>
  <si>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</si>
  <si>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</si>
  <si>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</si>
  <si>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</si>
  <si>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</si>
  <si>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</si>
  <si>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</si>
  <si>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</si>
  <si>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</si>
  <si>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</si>
  <si>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</si>
  <si>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</si>
  <si>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</si>
  <si>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</si>
  <si>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</si>
  <si>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</si>
  <si>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</si>
  <si>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</si>
  <si>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</si>
  <si>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</si>
  <si>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</si>
  <si>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</si>
  <si>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</si>
  <si>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</si>
  <si>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</si>
  <si>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</si>
  <si>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</si>
  <si>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</si>
  <si>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</si>
  <si>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</si>
  <si>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</si>
  <si>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</si>
  <si>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</si>
  <si>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</si>
  <si>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</si>
  <si>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</si>
  <si>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</si>
  <si>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</si>
  <si>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</si>
  <si>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</si>
  <si>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</si>
  <si>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</si>
  <si>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</si>
  <si>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</si>
  <si>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</si>
  <si>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</si>
  <si>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</si>
  <si>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</si>
  <si>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</si>
  <si>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</si>
  <si>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</si>
  <si>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</si>
  <si>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</si>
  <si>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</si>
  <si>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</si>
  <si>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</si>
  <si>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</si>
  <si>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</si>
  <si>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</si>
  <si>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</si>
  <si>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</si>
  <si>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</si>
  <si>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</si>
  <si>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</si>
  <si>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</si>
  <si>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</si>
  <si>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</si>
  <si>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</si>
  <si>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</si>
  <si>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</si>
  <si>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</si>
  <si>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</si>
  <si>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</si>
  <si>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</si>
  <si>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</si>
  <si>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</si>
  <si>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</si>
  <si>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</si>
  <si>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</si>
  <si>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</si>
  <si>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</si>
  <si>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</si>
  <si>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</si>
  <si>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</si>
  <si>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</si>
  <si>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</si>
  <si>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</si>
  <si>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</si>
  <si>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</si>
  <si>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</si>
  <si>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</si>
  <si>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</si>
  <si>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</si>
  <si>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</si>
  <si>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</si>
  <si>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</si>
  <si>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</si>
  <si>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</si>
  <si>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</si>
  <si>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</si>
  <si>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</si>
  <si>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</si>
  <si>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</si>
  <si>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</si>
  <si>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</si>
  <si>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</si>
  <si>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</si>
  <si>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</si>
  <si>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</si>
  <si>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</si>
  <si>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</si>
  <si>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</si>
  <si>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</si>
  <si>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</si>
  <si>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</si>
  <si>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</si>
  <si>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</si>
  <si>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</si>
  <si>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</si>
  <si>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</si>
  <si>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</si>
  <si>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</si>
  <si>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</si>
  <si>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</si>
  <si>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</si>
  <si>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</si>
  <si>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</si>
  <si>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</si>
  <si>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</si>
  <si>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</si>
  <si>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</si>
  <si>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</si>
  <si>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</si>
  <si>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</si>
  <si>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</si>
  <si>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</si>
  <si>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</si>
  <si>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</si>
  <si>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</si>
  <si>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</si>
  <si>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</si>
  <si>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</si>
  <si>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</si>
  <si>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</si>
  <si>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</si>
  <si>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</si>
  <si>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</si>
  <si>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</si>
  <si>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</si>
  <si>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</si>
  <si>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</si>
  <si>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</si>
  <si>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</si>
  <si>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</si>
  <si>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</si>
  <si>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</si>
  <si>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</si>
  <si>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</si>
  <si>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</si>
  <si>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</si>
  <si>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</si>
  <si>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</si>
  <si>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</si>
  <si>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</si>
  <si>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</si>
  <si>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</si>
  <si>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</si>
  <si>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</si>
  <si>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</si>
  <si>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</si>
  <si>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</si>
  <si>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</si>
  <si>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</si>
  <si>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</si>
  <si>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</si>
  <si>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</si>
  <si>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</si>
  <si>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</si>
  <si>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</si>
  <si>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</si>
  <si>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</si>
  <si>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</si>
  <si>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</si>
  <si>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</si>
  <si>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</si>
  <si>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</si>
  <si>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</si>
  <si>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</si>
  <si>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</si>
  <si>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</si>
  <si>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</si>
  <si>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</si>
  <si>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</si>
  <si>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</si>
  <si>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</si>
  <si>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</si>
  <si>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</si>
  <si>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</si>
  <si>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</si>
  <si>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</si>
  <si>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</si>
  <si>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</si>
  <si>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</si>
  <si>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</si>
  <si>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</si>
  <si>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</si>
  <si>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</si>
  <si>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</si>
  <si>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</si>
  <si>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</si>
  <si>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</si>
  <si>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</si>
  <si>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</si>
  <si>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</si>
  <si>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</si>
  <si>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</si>
  <si>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</si>
  <si>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</si>
  <si>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</si>
  <si>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</si>
  <si>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</si>
  <si>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</si>
  <si>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</si>
  <si>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</si>
  <si>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</si>
  <si>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</si>
  <si>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</si>
  <si>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</si>
  <si>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</si>
  <si>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</si>
  <si>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</si>
  <si>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</si>
  <si>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</si>
  <si>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</si>
  <si>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</si>
  <si>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</si>
  <si>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</si>
  <si>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</si>
  <si>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</si>
  <si>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</si>
  <si>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</si>
  <si>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</si>
  <si>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</si>
  <si>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</si>
  <si>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</si>
  <si>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</si>
  <si>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</si>
  <si>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</si>
  <si>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</si>
  <si>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</si>
  <si>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</si>
  <si>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</si>
  <si>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</si>
  <si>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</si>
  <si>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</si>
  <si>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</si>
  <si>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</si>
  <si>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</si>
  <si>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</si>
  <si>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</si>
  <si>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</si>
  <si>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</si>
  <si>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</si>
  <si>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</si>
  <si>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</si>
  <si>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</si>
  <si>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</si>
  <si>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</si>
  <si>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</si>
  <si>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</si>
  <si>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</si>
  <si>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</si>
  <si>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</si>
  <si>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</si>
  <si>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</si>
  <si>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</si>
  <si>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</si>
  <si>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</si>
  <si>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</si>
  <si>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</si>
  <si>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</si>
  <si>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</si>
  <si>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</si>
  <si>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</si>
  <si>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</si>
  <si>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</si>
  <si>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</si>
  <si>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</si>
  <si>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</si>
  <si>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</si>
  <si>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</si>
  <si>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</si>
  <si>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</si>
  <si>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</si>
  <si>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</si>
  <si>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</si>
  <si>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</si>
  <si>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</si>
  <si>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</si>
  <si>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</si>
  <si>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</si>
  <si>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</si>
  <si>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</si>
  <si>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</si>
  <si>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</si>
  <si>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</si>
  <si>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</si>
  <si>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</si>
  <si>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</si>
  <si>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</si>
  <si>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</si>
  <si>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</si>
  <si>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</si>
  <si>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</si>
  <si>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</si>
  <si>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</si>
  <si>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</si>
  <si>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</si>
  <si>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</si>
  <si>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</si>
  <si>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</si>
  <si>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</si>
  <si>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</si>
  <si>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</si>
  <si>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</si>
  <si>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</si>
  <si>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</si>
  <si>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</si>
  <si>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</si>
  <si>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</si>
  <si>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</si>
  <si>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</si>
  <si>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</si>
  <si>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</si>
  <si>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</si>
  <si>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</si>
  <si>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</si>
  <si>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</si>
  <si>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</si>
  <si>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</si>
  <si>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</si>
  <si>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</si>
  <si>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</si>
  <si>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</si>
  <si>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</si>
  <si>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</si>
  <si>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</si>
  <si>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</si>
  <si>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</si>
  <si>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</si>
  <si>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</si>
  <si>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</si>
  <si>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</si>
  <si>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</si>
  <si>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</si>
  <si>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</si>
  <si>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</si>
  <si>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</si>
  <si>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</si>
  <si>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</si>
  <si>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</si>
  <si>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</si>
  <si>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</si>
  <si>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</si>
  <si>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</si>
  <si>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</si>
  <si>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</si>
  <si>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</si>
  <si>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</si>
  <si>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</si>
  <si>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</si>
  <si>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</si>
  <si>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</si>
  <si>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</si>
  <si>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</si>
  <si>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</si>
  <si>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</si>
  <si>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</si>
  <si>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</si>
  <si>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</si>
  <si>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</si>
  <si>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</si>
  <si>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</si>
  <si>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</si>
  <si>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</si>
  <si>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</si>
  <si>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</si>
  <si>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</si>
  <si>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</si>
  <si>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</si>
  <si>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</si>
  <si>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</si>
  <si>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</si>
  <si>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</si>
  <si>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</si>
  <si>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</si>
  <si>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</si>
  <si>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</si>
  <si>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</si>
  <si>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</si>
  <si>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</si>
  <si>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</si>
  <si>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</si>
  <si>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</si>
  <si>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</si>
  <si>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</si>
  <si>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</si>
  <si>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</si>
  <si>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</si>
  <si>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</si>
  <si>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</si>
  <si>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</si>
  <si>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</si>
  <si>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</si>
  <si>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</si>
  <si>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</si>
  <si>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</si>
  <si>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</si>
  <si>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</si>
  <si>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</si>
  <si>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</si>
  <si>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</si>
  <si>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</si>
  <si>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</si>
  <si>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</si>
  <si>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</si>
  <si>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</si>
  <si>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</si>
  <si>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</si>
  <si>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</si>
  <si>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</si>
  <si>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</si>
  <si>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</si>
  <si>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</si>
  <si>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</si>
  <si>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</si>
  <si>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</si>
  <si>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</si>
  <si>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</si>
  <si>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</si>
  <si>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</si>
  <si>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</si>
  <si>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</si>
  <si>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</si>
  <si>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</si>
  <si>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</si>
  <si>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</si>
  <si>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</si>
  <si>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</si>
  <si>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</si>
  <si>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</si>
  <si>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</si>
  <si>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</si>
  <si>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</si>
  <si>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</si>
  <si>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</si>
  <si>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</si>
  <si>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</si>
  <si>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</si>
  <si>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</si>
  <si>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</si>
  <si>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</si>
  <si>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</si>
  <si>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</si>
  <si>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</si>
  <si>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</si>
  <si>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</si>
  <si>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</si>
  <si>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</si>
  <si>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</si>
  <si>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</si>
  <si>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</si>
  <si>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</si>
  <si>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</si>
  <si>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</si>
  <si>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</si>
  <si>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</si>
  <si>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</si>
  <si>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</si>
  <si>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</si>
  <si>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</si>
  <si>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</si>
  <si>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</si>
  <si>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</si>
  <si>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</si>
  <si>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</si>
  <si>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</si>
  <si>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</si>
  <si>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</si>
  <si>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</si>
  <si>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</si>
  <si>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</si>
  <si>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</si>
  <si>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</si>
  <si>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</si>
  <si>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</si>
  <si>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</si>
  <si>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</si>
  <si>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</si>
  <si>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</si>
  <si>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</si>
  <si>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</si>
  <si>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</si>
  <si>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</si>
  <si>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</si>
  <si>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</si>
  <si>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</si>
  <si>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</si>
  <si>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</si>
  <si>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</si>
  <si>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</si>
  <si>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</si>
  <si>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</si>
  <si>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</si>
  <si>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</si>
  <si>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</si>
  <si>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</si>
  <si>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</si>
  <si>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</si>
  <si>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</si>
  <si>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</si>
  <si>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</si>
  <si>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</si>
  <si>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</si>
  <si>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</si>
  <si>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</si>
  <si>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</si>
  <si>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</si>
  <si>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</si>
  <si>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</si>
  <si>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</si>
  <si>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</si>
  <si>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</si>
  <si>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</si>
  <si>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</si>
  <si>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</si>
  <si>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</si>
  <si>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</si>
  <si>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</si>
  <si>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</si>
  <si>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</si>
  <si>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</si>
  <si>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</si>
  <si>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</si>
  <si>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</si>
  <si>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</si>
  <si>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</si>
  <si>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</si>
  <si>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</si>
  <si>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</si>
  <si>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</si>
  <si>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</si>
  <si>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</si>
  <si>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</si>
  <si>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</si>
  <si>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</si>
  <si>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</si>
  <si>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</si>
  <si>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</si>
  <si>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</si>
  <si>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</si>
  <si>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</si>
  <si>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</si>
  <si>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</si>
  <si>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</si>
  <si>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</si>
  <si>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</si>
  <si>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</si>
  <si>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</si>
  <si>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</si>
  <si>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</si>
  <si>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</si>
  <si>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</si>
  <si>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</si>
  <si>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</si>
  <si>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</si>
  <si>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</si>
  <si>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</si>
  <si>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</si>
  <si>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</si>
  <si>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</si>
  <si>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</si>
  <si>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</si>
  <si>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</si>
  <si>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</si>
  <si>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</si>
  <si>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</si>
  <si>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</si>
  <si>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</si>
  <si>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</si>
  <si>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</si>
  <si>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</si>
  <si>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</si>
  <si>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</si>
  <si>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</si>
  <si>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</si>
  <si>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</si>
  <si>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</si>
  <si>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</si>
  <si>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</si>
  <si>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</si>
  <si>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</si>
  <si>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</si>
  <si>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</si>
  <si>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</si>
  <si>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</si>
  <si>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</si>
  <si>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</si>
  <si>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</si>
  <si>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</si>
  <si>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</si>
  <si>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</si>
  <si>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</si>
  <si>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</si>
  <si>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</si>
  <si>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</si>
  <si>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</si>
  <si>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</si>
  <si>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</si>
  <si>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</si>
  <si>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</si>
  <si>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</si>
  <si>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</si>
  <si>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</si>
  <si>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</si>
  <si>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</si>
  <si>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</si>
  <si>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</si>
  <si>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</si>
  <si>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</si>
  <si>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</si>
  <si>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</si>
  <si>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</si>
  <si>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</si>
  <si>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</si>
  <si>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</si>
  <si>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</si>
  <si>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</si>
  <si>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</si>
  <si>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</si>
  <si>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</si>
  <si>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</si>
  <si>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</si>
  <si>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</si>
  <si>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</si>
  <si>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</si>
  <si>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</si>
  <si>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</si>
  <si>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</si>
  <si>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</si>
  <si>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</si>
  <si>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</si>
  <si>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</si>
  <si>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</si>
  <si>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</si>
  <si>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</si>
  <si>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</si>
  <si>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</si>
  <si>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</si>
  <si>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</si>
  <si>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</si>
  <si>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</si>
  <si>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</si>
  <si>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</si>
  <si>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</si>
  <si>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</si>
  <si>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</si>
  <si>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</si>
  <si>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</si>
  <si>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</si>
  <si>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</si>
  <si>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</si>
  <si>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</si>
  <si>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</si>
  <si>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</si>
  <si>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</si>
  <si>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</si>
  <si>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</si>
  <si>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</si>
  <si>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</si>
  <si>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</si>
  <si>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</si>
  <si>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</si>
  <si>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</si>
  <si>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</si>
  <si>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</si>
  <si>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</si>
  <si>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</si>
  <si>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</si>
  <si>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</si>
  <si>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</si>
  <si>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</si>
  <si>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</si>
  <si>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</si>
  <si>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</si>
  <si>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</si>
  <si>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</si>
  <si>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</si>
  <si>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</si>
  <si>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</si>
  <si>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</si>
  <si>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</si>
  <si>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</si>
  <si>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</si>
  <si>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</si>
  <si>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</si>
  <si>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</si>
  <si>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</si>
  <si>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</si>
  <si>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</si>
  <si>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</si>
  <si>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</si>
  <si>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</si>
  <si>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</si>
  <si>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</si>
  <si>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</si>
  <si>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</si>
  <si>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</si>
  <si>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</si>
  <si>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</si>
  <si>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</si>
  <si>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</si>
  <si>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</si>
  <si>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</si>
  <si>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</si>
  <si>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</si>
  <si>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</si>
  <si>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</si>
  <si>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</si>
  <si>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</si>
  <si>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</si>
  <si>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</si>
  <si>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</si>
  <si>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</si>
  <si>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</si>
  <si>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</si>
  <si>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</si>
  <si>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</si>
  <si>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</si>
  <si>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</si>
  <si>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</si>
  <si>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</si>
  <si>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</si>
  <si>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</si>
  <si>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</si>
  <si>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</si>
  <si>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</si>
  <si>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</si>
  <si>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</si>
  <si>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</si>
  <si>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</si>
  <si>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</si>
  <si>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</si>
  <si>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</si>
  <si>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</si>
  <si>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</si>
  <si>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</si>
  <si>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</si>
  <si>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</si>
  <si>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</si>
  <si>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</si>
  <si>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</si>
  <si>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</si>
  <si>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</si>
  <si>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</si>
  <si>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</si>
  <si>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</si>
  <si>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</si>
  <si>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</si>
  <si>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</si>
  <si>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</si>
  <si>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</si>
  <si>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</si>
  <si>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</si>
  <si>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</si>
  <si>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</si>
  <si>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</si>
  <si>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</si>
  <si>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</si>
  <si>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</si>
  <si>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</si>
  <si>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</si>
  <si>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</si>
  <si>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</si>
  <si>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</si>
  <si>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</si>
  <si>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</si>
  <si>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</si>
  <si>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</si>
  <si>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</si>
  <si>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</si>
  <si>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</si>
  <si>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</si>
  <si>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</si>
  <si>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</si>
  <si>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</si>
  <si>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</si>
  <si>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</si>
  <si>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</si>
  <si>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</si>
  <si>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</si>
  <si>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</si>
  <si>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</si>
  <si>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</si>
  <si>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</si>
  <si>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</si>
  <si>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</si>
  <si>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</si>
  <si>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</si>
  <si>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</si>
  <si>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</si>
  <si>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</si>
  <si>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</si>
  <si>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</si>
  <si>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</si>
  <si>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</si>
  <si>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</si>
  <si>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</si>
  <si>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</si>
  <si>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</si>
  <si>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</si>
  <si>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</si>
  <si>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</si>
  <si>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</si>
  <si>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</si>
  <si>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</si>
  <si>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</si>
  <si>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</si>
  <si>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</si>
  <si>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</si>
  <si>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</si>
  <si>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</si>
  <si>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</si>
  <si>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</si>
  <si>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</si>
  <si>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</si>
  <si>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</si>
  <si>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</si>
  <si>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</si>
  <si>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</si>
  <si>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</si>
  <si>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</si>
  <si>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</si>
  <si>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</si>
  <si>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</si>
  <si>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</si>
  <si>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</si>
  <si>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</si>
  <si>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</si>
  <si>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</si>
  <si>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</si>
  <si>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</si>
  <si>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</si>
  <si>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</si>
  <si>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</si>
  <si>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</si>
  <si>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</si>
  <si>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</si>
  <si>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</si>
  <si>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</si>
  <si>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</si>
  <si>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</si>
  <si>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</si>
  <si>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</si>
  <si>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</si>
  <si>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</si>
  <si>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</si>
  <si>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</si>
  <si>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</si>
  <si>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</si>
  <si>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</si>
  <si>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</si>
  <si>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</si>
  <si>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</si>
  <si>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</si>
  <si>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</si>
  <si>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</si>
  <si>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</si>
  <si>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</si>
  <si>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</si>
  <si>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</si>
  <si>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</si>
  <si>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</si>
  <si>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</si>
  <si>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</si>
  <si>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</si>
  <si>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</si>
  <si>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</si>
  <si>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</si>
  <si>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</si>
  <si>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</si>
  <si>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</si>
  <si>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</si>
  <si>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</si>
  <si>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</si>
  <si>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</si>
  <si>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</si>
  <si>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</si>
  <si>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</si>
  <si>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</si>
  <si>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</si>
  <si>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</si>
  <si>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</si>
  <si>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</si>
  <si>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</si>
  <si>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</si>
  <si>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</si>
  <si>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</si>
  <si>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</si>
  <si>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</si>
  <si>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</si>
  <si>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</si>
  <si>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</si>
  <si>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</si>
  <si>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</si>
  <si>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</si>
  <si>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</si>
  <si>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</si>
  <si>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</si>
  <si>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</si>
  <si>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</si>
  <si>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</si>
  <si>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</si>
  <si>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</si>
  <si>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</si>
  <si>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</si>
  <si>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</si>
  <si>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</si>
  <si>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</si>
  <si>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</si>
  <si>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</si>
  <si>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</si>
  <si>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</si>
  <si>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</si>
  <si>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</si>
  <si>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</si>
  <si>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</si>
  <si>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</si>
  <si>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</si>
  <si>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</si>
  <si>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</si>
  <si>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</si>
  <si>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</si>
  <si>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</si>
  <si>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</si>
  <si>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</si>
  <si>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</si>
  <si>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</si>
  <si>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</si>
  <si>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</si>
  <si>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</si>
  <si>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</si>
  <si>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</si>
  <si>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</si>
  <si>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</si>
  <si>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</si>
  <si>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</si>
  <si>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</si>
  <si>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</si>
  <si>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</si>
  <si>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</si>
  <si>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</si>
  <si>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</si>
  <si>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</si>
  <si>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</si>
  <si>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</si>
  <si>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</si>
  <si>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</si>
  <si>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</si>
  <si>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</si>
  <si>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</si>
  <si>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</si>
  <si>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</si>
  <si>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</si>
  <si>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</si>
  <si>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</si>
  <si>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</si>
  <si>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</si>
  <si>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</si>
  <si>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</si>
  <si>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</si>
  <si>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</si>
  <si>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</si>
  <si>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</si>
  <si>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</si>
  <si>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</si>
  <si>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</si>
  <si>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</si>
  <si>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</si>
  <si>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</si>
  <si>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</si>
  <si>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</si>
  <si>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</si>
  <si>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</si>
  <si>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</si>
  <si>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</si>
  <si>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</si>
  <si>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</si>
  <si>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</si>
  <si>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</si>
  <si>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</si>
  <si>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</si>
  <si>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</si>
  <si>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</si>
  <si>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</si>
  <si>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</si>
  <si>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</si>
  <si>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</si>
  <si>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</si>
  <si>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</si>
  <si>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</si>
  <si>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</si>
  <si>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</si>
  <si>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</si>
  <si>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</si>
  <si>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</si>
  <si>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</si>
  <si>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</si>
  <si>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</si>
  <si>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</si>
  <si>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</si>
  <si>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</si>
  <si>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</si>
  <si>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</si>
  <si>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</si>
  <si>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</si>
  <si>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</si>
  <si>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</si>
  <si>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</si>
  <si>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</si>
  <si>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</si>
  <si>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</si>
  <si>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</si>
  <si>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</si>
  <si>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</si>
  <si>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</si>
  <si>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</si>
  <si>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</si>
  <si>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</si>
  <si>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</si>
  <si>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</si>
  <si>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</si>
  <si>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</si>
  <si>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</si>
  <si>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</si>
  <si>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</si>
  <si>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</si>
  <si>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</si>
  <si>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</si>
  <si>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</si>
  <si>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</si>
  <si>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</si>
  <si>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</si>
  <si>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</si>
  <si>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</si>
  <si>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</si>
  <si>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</si>
  <si>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</si>
  <si>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</si>
  <si>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</si>
  <si>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</si>
  <si>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</si>
  <si>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</si>
  <si>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</si>
  <si>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</si>
  <si>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</si>
  <si>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</si>
  <si>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</si>
  <si>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</si>
  <si>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</si>
  <si>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</si>
  <si>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</si>
  <si>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</si>
  <si>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</si>
  <si>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</si>
  <si>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</si>
  <si>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</si>
  <si>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</si>
  <si>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</si>
  <si>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</si>
  <si>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</si>
  <si>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</si>
  <si>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</si>
  <si>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</si>
  <si>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</si>
  <si>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</si>
  <si>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</si>
  <si>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</si>
  <si>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</si>
  <si>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</si>
  <si>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</si>
  <si>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</si>
  <si>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</si>
  <si>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</si>
  <si>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</si>
  <si>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</si>
  <si>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</si>
  <si>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</si>
  <si>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</si>
  <si>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</si>
  <si>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</si>
  <si>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</si>
  <si>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</si>
  <si>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</si>
  <si>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</si>
  <si>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</si>
  <si>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</si>
  <si>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</si>
  <si>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</si>
  <si>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</si>
  <si>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</si>
  <si>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</si>
  <si>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</si>
  <si>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</si>
  <si>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</si>
  <si>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</si>
  <si>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</si>
  <si>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</si>
  <si>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</si>
  <si>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</si>
  <si>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</si>
  <si>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</si>
  <si>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</si>
  <si>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</si>
  <si>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</si>
  <si>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</si>
  <si>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</si>
  <si>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</si>
  <si>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</si>
  <si>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</si>
  <si>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</si>
  <si>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</si>
  <si>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</si>
  <si>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</si>
  <si>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</si>
  <si>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</si>
  <si>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</si>
  <si>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</si>
  <si>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</si>
  <si>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</si>
  <si>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</si>
  <si>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</si>
  <si>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</si>
  <si>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</si>
  <si>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</si>
  <si>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</si>
  <si>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</si>
  <si>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</si>
  <si>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</si>
  <si>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</si>
  <si>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</si>
  <si>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</si>
  <si>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</si>
  <si>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</si>
  <si>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</si>
  <si>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</si>
  <si>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</si>
  <si>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</si>
  <si>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</si>
  <si>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</si>
  <si>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</si>
  <si>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</si>
  <si>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</si>
  <si>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</si>
  <si>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</si>
  <si>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</si>
  <si>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</si>
  <si>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</si>
  <si>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</si>
  <si>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</si>
  <si>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</si>
  <si>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</si>
  <si>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</si>
  <si>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</si>
  <si>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</si>
  <si>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</si>
  <si>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</si>
  <si>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</si>
  <si>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</si>
  <si>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</si>
  <si>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</si>
  <si>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</si>
  <si>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</si>
  <si>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</si>
  <si>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</si>
  <si>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</si>
  <si>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</si>
  <si>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</si>
  <si>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</si>
  <si>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</si>
  <si>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</si>
  <si>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</si>
  <si>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</si>
  <si>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</si>
  <si>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</si>
  <si>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</si>
  <si>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</si>
  <si>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</si>
  <si>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</si>
  <si>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</si>
  <si>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</si>
  <si>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</si>
  <si>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</si>
  <si>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</si>
  <si>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</si>
  <si>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</si>
  <si>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</si>
  <si>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</si>
  <si>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</si>
  <si>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</si>
  <si>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</si>
  <si>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</si>
  <si>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</si>
  <si>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</si>
  <si>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</si>
  <si>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</si>
  <si>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</si>
  <si>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</si>
  <si>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</si>
  <si>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</si>
  <si>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</si>
  <si>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</si>
  <si>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</si>
  <si>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</si>
  <si>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</si>
  <si>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</si>
  <si>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</si>
  <si>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</si>
  <si>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</si>
  <si>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</si>
  <si>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</si>
  <si>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</si>
  <si>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</si>
  <si>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</si>
  <si>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</si>
  <si>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</si>
  <si>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</si>
  <si>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</si>
  <si>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</si>
  <si>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</si>
  <si>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</si>
  <si>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</si>
  <si>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</si>
  <si>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</si>
  <si>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</si>
  <si>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</si>
  <si>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</si>
  <si>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</si>
  <si>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</si>
  <si>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</si>
  <si>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</si>
  <si>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</si>
  <si>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</si>
  <si>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</si>
  <si>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</si>
  <si>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</si>
  <si>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</si>
  <si>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</si>
  <si>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</si>
  <si>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</si>
  <si>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</si>
  <si>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</si>
  <si>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</si>
  <si>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</si>
  <si>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</si>
  <si>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</si>
  <si>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</si>
  <si>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</si>
  <si>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</si>
  <si>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</si>
  <si>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</si>
  <si>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</si>
  <si>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</si>
  <si>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</si>
  <si>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</si>
  <si>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</si>
  <si>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</si>
  <si>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</si>
  <si>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</si>
  <si>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</si>
  <si>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</si>
  <si>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</si>
  <si>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</si>
  <si>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</si>
  <si>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</si>
  <si>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</si>
  <si>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</si>
  <si>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</si>
  <si>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</si>
  <si>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</si>
  <si>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</si>
  <si>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</si>
  <si>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</si>
  <si>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</si>
  <si>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</si>
  <si>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</si>
  <si>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</si>
  <si>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</si>
  <si>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</si>
  <si>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</si>
  <si>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</si>
  <si>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</si>
  <si>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</si>
  <si>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</si>
  <si>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</si>
  <si>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</si>
  <si>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</si>
  <si>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</si>
  <si>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</si>
  <si>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</si>
  <si>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</si>
  <si>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</si>
  <si>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</si>
  <si>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</si>
  <si>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</si>
  <si>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</si>
  <si>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</si>
  <si>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</si>
  <si>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</si>
  <si>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</si>
  <si>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</si>
  <si>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</si>
  <si>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</si>
  <si>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</si>
  <si>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</si>
  <si>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</si>
  <si>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</si>
  <si>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</si>
  <si>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</si>
  <si>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</si>
  <si>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</si>
  <si>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</si>
  <si>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</si>
  <si>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</si>
  <si>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</si>
  <si>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</si>
  <si>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</si>
  <si>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</si>
  <si>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</si>
  <si>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</si>
  <si>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</si>
  <si>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</si>
  <si>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</si>
  <si>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</si>
  <si>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</si>
  <si>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</si>
  <si>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</si>
  <si>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</si>
  <si>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</si>
  <si>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</si>
  <si>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</si>
  <si>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</si>
  <si>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</si>
  <si>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</si>
  <si>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</si>
  <si>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</si>
  <si>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</si>
  <si>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</si>
  <si>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</si>
  <si>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</si>
  <si>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</si>
  <si>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</si>
  <si>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</si>
  <si>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</si>
  <si>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</si>
  <si>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</si>
  <si>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</si>
  <si>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</si>
  <si>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</si>
  <si>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</si>
  <si>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</si>
  <si>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</si>
  <si>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</si>
  <si>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</si>
  <si>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</si>
  <si>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</si>
  <si>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</si>
  <si>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</si>
  <si>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</si>
  <si>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</si>
  <si>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</si>
  <si>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</si>
  <si>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</si>
  <si>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</si>
  <si>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</si>
  <si>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</si>
  <si>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</si>
  <si>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</si>
  <si>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</si>
  <si>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</si>
  <si>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</si>
  <si>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</si>
  <si>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</si>
  <si>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</si>
  <si>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</si>
  <si>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</si>
  <si>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</si>
  <si>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</si>
  <si>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</si>
  <si>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</si>
  <si>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</si>
  <si>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</si>
  <si>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</si>
  <si>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</si>
  <si>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</si>
  <si>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</si>
  <si>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</si>
  <si>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</si>
  <si>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</si>
  <si>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</si>
  <si>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</si>
  <si>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</si>
  <si>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</si>
  <si>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</si>
  <si>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</si>
  <si>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</si>
  <si>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</si>
  <si>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</si>
  <si>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</si>
  <si>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</si>
  <si>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</si>
  <si>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</si>
  <si>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</si>
  <si>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</si>
  <si>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</si>
  <si>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</si>
  <si>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</si>
  <si>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</si>
  <si>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</si>
  <si>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</si>
  <si>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</si>
  <si>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</si>
  <si>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</si>
  <si>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</si>
  <si>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</si>
  <si>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</si>
  <si>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</si>
  <si>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</si>
  <si>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</si>
  <si>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</si>
  <si>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</si>
  <si>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</si>
  <si>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</si>
  <si>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</si>
  <si>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</si>
  <si>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</si>
  <si>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</si>
  <si>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</si>
  <si>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</si>
  <si>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</si>
  <si>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</si>
  <si>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</si>
  <si>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</si>
  <si>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</si>
  <si>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</si>
  <si>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</si>
  <si>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</si>
  <si>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</si>
  <si>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</si>
  <si>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</si>
  <si>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</si>
  <si>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</si>
  <si>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</si>
  <si>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</si>
  <si>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</si>
  <si>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</si>
  <si>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</si>
  <si>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</si>
  <si>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</si>
  <si>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</si>
  <si>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</si>
  <si>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</si>
  <si>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</si>
  <si>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</si>
  <si>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</si>
  <si>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</si>
  <si>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</si>
  <si>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</si>
  <si>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</si>
  <si>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</si>
  <si>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</si>
  <si>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</si>
  <si>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</si>
  <si>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</si>
  <si>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</si>
  <si>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</si>
  <si>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</si>
  <si>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</si>
  <si>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</si>
  <si>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</si>
  <si>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</si>
  <si>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</si>
  <si>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</si>
  <si>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</si>
  <si>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</si>
  <si>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</si>
  <si>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</si>
  <si>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</si>
  <si>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</si>
  <si>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</si>
  <si>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</si>
  <si>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</si>
  <si>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</si>
  <si>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</si>
  <si>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</si>
  <si>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</si>
  <si>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</si>
  <si>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</si>
  <si>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</si>
  <si>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</si>
  <si>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</si>
  <si>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</si>
  <si>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</si>
  <si>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</si>
  <si>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</si>
  <si>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</si>
  <si>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</si>
  <si>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</si>
  <si>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</si>
  <si>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</si>
  <si>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</si>
  <si>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</si>
  <si>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</si>
  <si>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</si>
  <si>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</si>
  <si>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</si>
  <si>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</si>
  <si>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</si>
  <si>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</si>
  <si>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</si>
  <si>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</si>
  <si>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</si>
  <si>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</si>
  <si>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</si>
  <si>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</si>
  <si>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</si>
  <si>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</si>
  <si>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</si>
  <si>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</si>
  <si>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</si>
  <si>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</si>
  <si>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</si>
  <si>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</si>
  <si>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</si>
  <si>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</si>
  <si>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</si>
  <si>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</si>
  <si>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</si>
  <si>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</si>
  <si>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</si>
  <si>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</si>
  <si>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</si>
  <si>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</si>
  <si>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</si>
  <si>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</si>
  <si>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</si>
  <si>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</si>
  <si>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</si>
  <si>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</si>
  <si>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</si>
  <si>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</si>
  <si>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</si>
  <si>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</si>
  <si>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</si>
  <si>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</si>
  <si>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</si>
  <si>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</si>
  <si>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</si>
  <si>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</si>
  <si>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</si>
  <si>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</si>
  <si>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</si>
  <si>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</si>
  <si>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</si>
  <si>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</si>
  <si>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</si>
  <si>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</si>
  <si>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</si>
  <si>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</si>
  <si>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</si>
  <si>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</si>
  <si>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</si>
  <si>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</si>
  <si>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</si>
  <si>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</si>
  <si>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</si>
  <si>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</si>
  <si>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</si>
  <si>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</si>
  <si>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</si>
  <si>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</si>
  <si>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</si>
  <si>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</si>
  <si>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</si>
  <si>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</si>
  <si>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</si>
  <si>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</si>
  <si>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</si>
  <si>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</si>
  <si>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</si>
  <si>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</si>
  <si>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</si>
  <si>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</si>
  <si>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</si>
  <si>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</si>
  <si>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</si>
  <si>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</si>
  <si>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</si>
  <si>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</si>
  <si>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</si>
  <si>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</si>
  <si>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</si>
  <si>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</si>
  <si>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</si>
  <si>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</si>
  <si>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</si>
  <si>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</si>
  <si>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</si>
  <si>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</si>
  <si>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</si>
  <si>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</si>
  <si>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</si>
  <si>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</si>
  <si>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</si>
  <si>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</si>
  <si>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</si>
  <si>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</si>
  <si>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</si>
  <si>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</si>
  <si>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</si>
  <si>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</si>
  <si>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</si>
  <si>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</si>
  <si>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</si>
  <si>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</si>
  <si>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</si>
  <si>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</si>
  <si>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</si>
  <si>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</si>
  <si>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</si>
  <si>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</si>
  <si>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</si>
  <si>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</si>
  <si>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</si>
  <si>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</si>
  <si>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</si>
  <si>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</si>
  <si>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</si>
  <si>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</si>
  <si>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</si>
  <si>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</si>
  <si>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</si>
  <si>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</si>
  <si>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</si>
  <si>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</si>
  <si>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</si>
  <si>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</si>
  <si>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</si>
  <si>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</si>
  <si>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</si>
  <si>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</si>
  <si>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</si>
  <si>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</si>
  <si>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</si>
  <si>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</si>
  <si>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</si>
  <si>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</si>
  <si>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</si>
  <si>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</si>
  <si>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</si>
  <si>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</si>
  <si>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</si>
  <si>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</si>
  <si>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</si>
  <si>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</si>
  <si>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</si>
  <si>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</si>
  <si>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</si>
  <si>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</si>
  <si>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</si>
  <si>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</si>
  <si>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</si>
  <si>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</si>
  <si>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</si>
  <si>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</si>
  <si>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</si>
  <si>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</si>
  <si>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</si>
  <si>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</si>
  <si>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</si>
  <si>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</si>
  <si>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</si>
  <si>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</si>
  <si>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</si>
  <si>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</si>
  <si>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</si>
  <si>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</si>
  <si>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</si>
  <si>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</si>
  <si>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</si>
  <si>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</si>
  <si>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</si>
  <si>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</si>
  <si>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</si>
  <si>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</si>
  <si>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</si>
  <si>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</si>
  <si>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</si>
  <si>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</si>
  <si>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</si>
  <si>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</si>
  <si>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</si>
  <si>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</si>
  <si>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</si>
  <si>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</si>
  <si>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</si>
  <si>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</si>
  <si>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</si>
  <si>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</si>
  <si>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</si>
  <si>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</si>
  <si>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</si>
  <si>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</si>
  <si>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</si>
  <si>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</si>
  <si>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</si>
  <si>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</si>
  <si>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</si>
  <si>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</si>
  <si>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</si>
  <si>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</si>
  <si>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</si>
  <si>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</si>
  <si>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</si>
  <si>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</si>
  <si>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</si>
  <si>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</si>
  <si>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</si>
  <si>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</si>
  <si>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</si>
  <si>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</si>
  <si>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</si>
  <si>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</si>
  <si>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</si>
  <si>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</si>
  <si>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</si>
  <si>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</si>
  <si>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</si>
  <si>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</si>
  <si>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</si>
  <si>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</si>
  <si>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</si>
  <si>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</si>
  <si>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</si>
  <si>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</si>
  <si>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</si>
  <si>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</si>
  <si>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</si>
  <si>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</si>
  <si>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</si>
  <si>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</si>
  <si>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</si>
  <si>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</si>
  <si>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</si>
  <si>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</si>
  <si>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</si>
  <si>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</si>
  <si>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</si>
  <si>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</si>
  <si>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</si>
  <si>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</si>
  <si>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</si>
  <si>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</si>
  <si>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</si>
  <si>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</si>
  <si>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</si>
  <si>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</si>
  <si>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</si>
  <si>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</si>
  <si>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</si>
  <si>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</si>
  <si>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</si>
  <si>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</si>
  <si>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</si>
  <si>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</si>
  <si>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</si>
  <si>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</si>
  <si>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</si>
  <si>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</si>
  <si>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</si>
  <si>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</si>
  <si>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</si>
  <si>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</si>
  <si>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</si>
  <si>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</si>
  <si>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</si>
  <si>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</si>
  <si>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</si>
  <si>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</si>
  <si>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</si>
  <si>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</si>
  <si>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</si>
  <si>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</si>
  <si>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</si>
  <si>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</si>
  <si>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</si>
  <si>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</si>
  <si>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</si>
  <si>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</si>
  <si>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</si>
  <si>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</si>
  <si>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</si>
  <si>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</si>
  <si>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</si>
  <si>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</si>
  <si>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</si>
  <si>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</si>
  <si>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</si>
  <si>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</si>
  <si>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</si>
  <si>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</si>
  <si>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</si>
  <si>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</si>
  <si>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</si>
  <si>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</si>
  <si>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</si>
  <si>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</si>
  <si>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</si>
  <si>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</si>
  <si>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</si>
  <si>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</si>
  <si>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</si>
  <si>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</si>
  <si>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</si>
  <si>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</si>
  <si>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</si>
  <si>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</si>
  <si>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</si>
  <si>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</si>
  <si>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</si>
  <si>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</si>
  <si>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</si>
  <si>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</si>
  <si>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</si>
  <si>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</si>
  <si>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</si>
  <si>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</si>
  <si>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</si>
  <si>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</si>
  <si>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</si>
  <si>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</si>
  <si>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</si>
  <si>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</si>
  <si>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</si>
  <si>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</si>
  <si>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</si>
  <si>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</si>
  <si>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</si>
  <si>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</si>
  <si>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</si>
  <si>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</si>
  <si>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</si>
  <si>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</si>
  <si>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</si>
  <si>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</si>
  <si>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</si>
  <si>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</si>
  <si>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</si>
  <si>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</si>
  <si>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</si>
  <si>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</si>
  <si>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</si>
  <si>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</si>
  <si>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</si>
  <si>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</si>
  <si>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</si>
  <si>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</si>
  <si>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</si>
  <si>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</si>
  <si>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</si>
  <si>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</si>
  <si>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</si>
  <si>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</si>
  <si>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</si>
  <si>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</si>
  <si>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</si>
  <si>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</si>
  <si>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</si>
  <si>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</si>
  <si>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</si>
  <si>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</si>
  <si>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</si>
  <si>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</si>
  <si>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</si>
  <si>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</si>
  <si>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</si>
  <si>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</si>
  <si>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</si>
  <si>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</si>
  <si>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</si>
  <si>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</si>
  <si>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</si>
  <si>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</si>
  <si>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</si>
  <si>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</si>
  <si>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</si>
  <si>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</si>
  <si>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</si>
  <si>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</si>
  <si>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</si>
  <si>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</si>
  <si>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</si>
  <si>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</si>
  <si>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</si>
  <si>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</si>
  <si>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</si>
  <si>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</si>
  <si>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</si>
  <si>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</si>
  <si>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</si>
  <si>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</si>
  <si>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</si>
  <si>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</si>
  <si>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</si>
  <si>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</si>
  <si>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</si>
  <si>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</si>
  <si>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</si>
  <si>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</si>
  <si>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</si>
  <si>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</si>
  <si>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</si>
  <si>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</si>
  <si>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</si>
  <si>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</si>
  <si>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</si>
  <si>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</si>
  <si>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</si>
  <si>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</si>
  <si>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</si>
  <si>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</si>
  <si>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</si>
  <si>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</si>
  <si>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</si>
  <si>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</si>
  <si>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</si>
  <si>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</si>
  <si>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</si>
  <si>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</si>
  <si>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</si>
  <si>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</si>
  <si>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</si>
  <si>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</si>
  <si>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</si>
  <si>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</si>
  <si>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</si>
  <si>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</si>
  <si>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</si>
  <si>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</si>
  <si>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</si>
  <si>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</si>
  <si>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</si>
  <si>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</si>
  <si>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</si>
  <si>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</si>
  <si>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</si>
  <si>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</si>
  <si>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</si>
  <si>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</si>
  <si>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</si>
  <si>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</si>
  <si>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</si>
  <si>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</si>
  <si>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</si>
  <si>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</si>
  <si>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</si>
  <si>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</si>
  <si>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</si>
  <si>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</si>
  <si>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</si>
  <si>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</si>
  <si>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</si>
  <si>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</si>
  <si>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</si>
  <si>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</si>
  <si>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</si>
  <si>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</si>
  <si>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</si>
  <si>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</si>
  <si>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</si>
  <si>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</si>
  <si>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</si>
  <si>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</si>
  <si>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</si>
  <si>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</si>
  <si>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</si>
  <si>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</si>
  <si>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</si>
  <si>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</si>
  <si>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</si>
  <si>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</si>
  <si>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</si>
  <si>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</si>
  <si>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</si>
  <si>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</si>
  <si>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</si>
  <si>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</si>
  <si>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</si>
  <si>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</si>
  <si>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</si>
  <si>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</si>
  <si>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</si>
  <si>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</si>
  <si>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</si>
  <si>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</si>
  <si>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</si>
  <si>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</si>
  <si>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</si>
  <si>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</si>
  <si>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</si>
  <si>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</si>
  <si>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</si>
  <si>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</si>
  <si>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</si>
  <si>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</si>
  <si>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</si>
  <si>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</si>
  <si>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</si>
  <si>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</si>
  <si>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</si>
  <si>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</si>
  <si>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</si>
  <si>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</si>
  <si>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</si>
  <si>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</si>
  <si>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</si>
  <si>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</si>
  <si>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</si>
  <si>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</si>
  <si>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</si>
  <si>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</si>
  <si>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</si>
  <si>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</si>
  <si>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</si>
  <si>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</si>
  <si>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</si>
  <si>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</si>
  <si>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</si>
  <si>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</si>
  <si>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</si>
  <si>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</si>
  <si>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</si>
  <si>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</si>
  <si>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</si>
  <si>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</si>
  <si>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</si>
  <si>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</si>
  <si>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</si>
  <si>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</si>
  <si>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</si>
  <si>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</si>
  <si>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</si>
  <si>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</si>
  <si>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</si>
  <si>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</si>
  <si>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</si>
  <si>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</si>
  <si>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</si>
  <si>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</si>
  <si>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</si>
  <si>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</si>
  <si>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</si>
  <si>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</si>
  <si>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</si>
  <si>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</si>
  <si>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</si>
  <si>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</si>
  <si>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</si>
  <si>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</si>
  <si>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</si>
  <si>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</si>
  <si>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</si>
  <si>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</si>
  <si>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</si>
  <si>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</si>
  <si>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</si>
  <si>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</si>
  <si>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</si>
  <si>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</si>
  <si>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</si>
  <si>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</si>
  <si>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</si>
  <si>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</si>
  <si>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</si>
  <si>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</si>
  <si>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</si>
  <si>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</si>
  <si>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</si>
  <si>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</si>
  <si>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</si>
  <si>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</si>
  <si>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</si>
  <si>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</si>
  <si>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</si>
  <si>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</si>
  <si>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</si>
  <si>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</si>
  <si>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</si>
  <si>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</si>
  <si>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</si>
  <si>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</si>
  <si>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</si>
  <si>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</si>
  <si>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</si>
  <si>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</si>
  <si>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</si>
  <si>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</si>
  <si>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</si>
  <si>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</si>
  <si>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</si>
  <si>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</si>
  <si>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</si>
  <si>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</si>
  <si>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</si>
  <si>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</si>
  <si>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</si>
  <si>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</si>
  <si>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</si>
  <si>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</si>
  <si>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</si>
  <si>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</si>
  <si>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</si>
  <si>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</si>
  <si>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</si>
  <si>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</si>
  <si>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</si>
  <si>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</si>
  <si>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</si>
  <si>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</si>
  <si>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</si>
  <si>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</si>
  <si>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</si>
  <si>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</si>
  <si>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</si>
  <si>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</si>
  <si>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</si>
  <si>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</si>
  <si>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</si>
  <si>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</si>
  <si>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</si>
  <si>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</si>
  <si>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</si>
  <si>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</si>
  <si>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</si>
  <si>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</si>
  <si>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</si>
  <si>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</si>
  <si>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</si>
  <si>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</si>
  <si>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</si>
  <si>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</si>
  <si>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</si>
  <si>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</si>
  <si>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</si>
  <si>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</si>
  <si>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</si>
  <si>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</si>
  <si>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</si>
  <si>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</si>
  <si>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</si>
  <si>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</si>
  <si>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</si>
  <si>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</si>
  <si>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</si>
  <si>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</si>
  <si>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</si>
  <si>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</si>
  <si>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</si>
  <si>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</si>
  <si>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</si>
  <si>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</si>
  <si>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</si>
  <si>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</si>
  <si>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</si>
  <si>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</si>
  <si>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</si>
  <si>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</si>
  <si>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</si>
  <si>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</si>
  <si>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</si>
  <si>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</si>
  <si>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</si>
  <si>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</si>
  <si>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</si>
  <si>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</si>
  <si>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</si>
  <si>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</si>
  <si>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</si>
  <si>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</si>
  <si>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</si>
  <si>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</si>
  <si>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</si>
  <si>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</si>
  <si>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</si>
  <si>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</si>
  <si>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</si>
  <si>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</si>
  <si>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</si>
  <si>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</si>
  <si>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</si>
  <si>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</si>
  <si>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</si>
  <si>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</si>
  <si>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</si>
  <si>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</si>
  <si>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</si>
  <si>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</si>
  <si>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</si>
  <si>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</si>
  <si>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</si>
  <si>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</si>
  <si>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</si>
  <si>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</si>
  <si>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</si>
  <si>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</si>
  <si>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</si>
  <si>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</si>
  <si>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</si>
  <si>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</si>
  <si>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</si>
  <si>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</si>
  <si>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</si>
  <si>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</si>
  <si>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</si>
  <si>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</si>
  <si>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</si>
  <si>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</si>
  <si>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</si>
  <si>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</si>
  <si>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</si>
  <si>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</si>
  <si>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</si>
  <si>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</si>
  <si>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</si>
  <si>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</si>
  <si>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</si>
  <si>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</si>
  <si>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</si>
  <si>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</si>
  <si>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</si>
  <si>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</si>
  <si>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</si>
  <si>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</si>
  <si>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</si>
  <si>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</si>
  <si>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</si>
  <si>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</si>
  <si>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</si>
  <si>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</si>
  <si>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</si>
  <si>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</si>
  <si>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</si>
  <si>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</si>
  <si>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</si>
  <si>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</si>
  <si>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</si>
  <si>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</si>
  <si>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</si>
  <si>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</si>
  <si>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</si>
  <si>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</si>
  <si>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</si>
  <si>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</si>
  <si>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</si>
  <si>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</si>
  <si>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</si>
  <si>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</si>
  <si>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</si>
  <si>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</si>
  <si>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</si>
  <si>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</si>
  <si>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</si>
  <si>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</si>
  <si>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</si>
  <si>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</si>
  <si>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</si>
  <si>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</si>
  <si>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</si>
  <si>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</si>
  <si>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</si>
  <si>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</si>
  <si>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</si>
  <si>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</si>
  <si>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</si>
  <si>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</si>
  <si>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</si>
  <si>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</si>
  <si>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</si>
  <si>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</si>
  <si>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</si>
  <si>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</si>
  <si>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</si>
  <si>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</si>
  <si>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</si>
  <si>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</si>
  <si>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</si>
  <si>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</si>
  <si>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</si>
  <si>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</si>
  <si>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</si>
  <si>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</si>
  <si>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</si>
  <si>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</si>
  <si>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</si>
  <si>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</si>
  <si>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</si>
  <si>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</si>
  <si>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</si>
  <si>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</si>
  <si>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</si>
  <si>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</si>
  <si>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</si>
  <si>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</si>
  <si>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</si>
  <si>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</si>
  <si>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</si>
  <si>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</si>
  <si>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</si>
  <si>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</si>
  <si>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</si>
  <si>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</si>
  <si>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</si>
  <si>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</si>
  <si>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</si>
  <si>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</si>
  <si>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</si>
  <si>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</si>
  <si>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</si>
  <si>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</si>
  <si>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</si>
  <si>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</si>
  <si>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</si>
  <si>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</si>
  <si>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</si>
  <si>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</si>
  <si>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</si>
  <si>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</si>
  <si>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</si>
  <si>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</si>
  <si>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</si>
  <si>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</si>
  <si>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</si>
  <si>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</si>
  <si>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</si>
  <si>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</si>
  <si>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</si>
  <si>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</si>
  <si>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</si>
  <si>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</si>
  <si>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</si>
  <si>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</si>
  <si>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</si>
  <si>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</si>
  <si>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</si>
  <si>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</si>
  <si>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</si>
  <si>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</si>
  <si>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</si>
  <si>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</si>
  <si>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</si>
  <si>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</si>
  <si>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</si>
  <si>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</si>
  <si>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</si>
  <si>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</si>
  <si>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</si>
  <si>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</si>
  <si>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</si>
  <si>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</si>
  <si>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</si>
  <si>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</si>
  <si>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</si>
  <si>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</si>
  <si>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</si>
  <si>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</si>
  <si>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</si>
  <si>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</si>
  <si>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</si>
  <si>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</si>
  <si>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</si>
  <si>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</si>
  <si>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</si>
  <si>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</si>
  <si>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</si>
  <si>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</si>
  <si>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</si>
  <si>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</si>
  <si>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</si>
  <si>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</si>
  <si>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</si>
  <si>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</si>
  <si>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</si>
  <si>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</si>
  <si>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</si>
  <si>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</si>
  <si>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</si>
  <si>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</si>
  <si>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</si>
  <si>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</si>
  <si>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</si>
  <si>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</si>
  <si>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</si>
  <si>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</si>
  <si>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</si>
  <si>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</si>
  <si>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</si>
  <si>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</si>
  <si>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</si>
  <si>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</si>
  <si>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</si>
  <si>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</si>
  <si>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</si>
  <si>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</si>
  <si>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</si>
  <si>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</si>
  <si>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</si>
  <si>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</si>
  <si>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</si>
  <si>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</si>
  <si>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</si>
  <si>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</si>
  <si>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</si>
  <si>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</si>
  <si>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</si>
  <si>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</si>
  <si>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</si>
  <si>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</si>
  <si>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</si>
  <si>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</si>
  <si>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</si>
  <si>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</si>
  <si>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</si>
  <si>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</si>
  <si>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</si>
  <si>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</si>
  <si>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</si>
  <si>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</si>
  <si>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</si>
  <si>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</si>
  <si>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</si>
  <si>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</si>
  <si>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</si>
  <si>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</si>
  <si>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</si>
  <si>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</si>
  <si>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</si>
  <si>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</si>
  <si>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</si>
  <si>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</si>
  <si>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</si>
  <si>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</si>
  <si>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</si>
  <si>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</si>
  <si>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</si>
  <si>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</si>
  <si>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</si>
  <si>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</si>
  <si>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</si>
  <si>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</si>
  <si>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</si>
  <si>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</si>
  <si>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</si>
  <si>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</si>
  <si>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</si>
  <si>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</si>
  <si>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</si>
  <si>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</si>
  <si>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</si>
  <si>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</si>
  <si>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</si>
  <si>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</si>
  <si>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</si>
  <si>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</si>
  <si>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</si>
  <si>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</si>
  <si>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</si>
  <si>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</si>
  <si>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</si>
  <si>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</si>
  <si>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</si>
  <si>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</si>
  <si>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</si>
  <si>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</si>
  <si>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</si>
  <si>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</si>
  <si>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</si>
  <si>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</si>
  <si>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</si>
  <si>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</si>
  <si>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</si>
  <si>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</si>
  <si>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</si>
  <si>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</si>
  <si>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</si>
  <si>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</si>
  <si>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</si>
  <si>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</si>
  <si>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</si>
  <si>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</si>
  <si>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</si>
  <si>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</si>
  <si>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</si>
  <si>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</si>
  <si>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</si>
  <si>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</si>
  <si>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</si>
  <si>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</si>
  <si>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</si>
  <si>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</si>
  <si>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</si>
  <si>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</si>
  <si>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</si>
  <si>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</si>
  <si>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</si>
  <si>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</si>
  <si>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</si>
  <si>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</si>
  <si>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</si>
  <si>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</si>
  <si>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</si>
  <si>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</si>
  <si>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</si>
  <si>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</si>
  <si>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</si>
  <si>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</si>
  <si>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</si>
  <si>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</si>
  <si>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</si>
  <si>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</si>
  <si>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</si>
  <si>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</si>
  <si>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</si>
  <si>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</si>
  <si>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</si>
  <si>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</si>
  <si>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</si>
  <si>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</si>
  <si>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</si>
  <si>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</si>
  <si>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</si>
  <si>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</si>
  <si>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</si>
  <si>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</si>
  <si>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</si>
  <si>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</si>
  <si>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</si>
  <si>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</si>
  <si>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</si>
  <si>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</si>
  <si>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</si>
  <si>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</si>
  <si>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</si>
  <si>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</si>
  <si>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</si>
  <si>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</si>
  <si>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</si>
  <si>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</si>
  <si>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</si>
  <si>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</si>
  <si>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</si>
  <si>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</si>
  <si>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</si>
  <si>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</si>
  <si>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</si>
  <si>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</si>
  <si>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</si>
  <si>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</si>
  <si>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</si>
  <si>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</si>
  <si>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</si>
  <si>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</si>
  <si>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</si>
  <si>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</si>
  <si>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</si>
  <si>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</si>
  <si>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</si>
  <si>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</si>
  <si>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</si>
  <si>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</si>
  <si>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</si>
  <si>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</si>
  <si>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</si>
  <si>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</si>
  <si>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</si>
  <si>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</si>
  <si>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</si>
  <si>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</si>
  <si>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</si>
  <si>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</si>
  <si>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</si>
  <si>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</si>
  <si>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</si>
  <si>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</si>
  <si>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</si>
  <si>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</si>
  <si>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</si>
  <si>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</si>
  <si>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</si>
  <si>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</si>
  <si>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</si>
  <si>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</si>
  <si>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</si>
  <si>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</si>
  <si>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</si>
  <si>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</si>
  <si>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</si>
  <si>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</si>
  <si>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</si>
  <si>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</si>
  <si>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</si>
  <si>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</si>
  <si>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</si>
  <si>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</si>
  <si>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</si>
  <si>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</si>
  <si>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</si>
  <si>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</si>
  <si>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</si>
  <si>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</si>
  <si>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</si>
  <si>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</si>
  <si>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</si>
  <si>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</si>
  <si>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</si>
  <si>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</si>
  <si>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</si>
  <si>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</si>
  <si>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</si>
  <si>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</si>
  <si>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</si>
  <si>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</si>
  <si>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</si>
  <si>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</si>
  <si>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</si>
  <si>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</si>
  <si>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</si>
  <si>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</si>
  <si>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</si>
  <si>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</si>
  <si>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</si>
  <si>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</si>
  <si>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</si>
  <si>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</si>
  <si>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</si>
  <si>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</si>
  <si>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</si>
  <si>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</si>
  <si>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</si>
  <si>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</si>
  <si>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</si>
  <si>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</si>
  <si>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</si>
  <si>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</si>
  <si>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</si>
  <si>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</si>
  <si>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</si>
  <si>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</si>
  <si>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</si>
  <si>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</si>
  <si>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</si>
  <si>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</si>
  <si>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</si>
  <si>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</si>
  <si>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</si>
  <si>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</si>
  <si>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</si>
  <si>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</si>
  <si>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</si>
  <si>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</si>
  <si>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</si>
  <si>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</si>
  <si>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</si>
  <si>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</si>
  <si>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</si>
  <si>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</si>
  <si>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</si>
  <si>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</si>
  <si>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</si>
  <si>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</si>
  <si>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</si>
  <si>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</si>
  <si>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</si>
  <si>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</si>
  <si>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</si>
  <si>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</si>
  <si>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</si>
  <si>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</si>
  <si>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</si>
  <si>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</si>
  <si>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</si>
  <si>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</si>
  <si>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</si>
  <si>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</si>
  <si>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</si>
  <si>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</si>
  <si>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</si>
  <si>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</si>
  <si>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</si>
  <si>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</si>
  <si>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</si>
  <si>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</si>
  <si>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</si>
  <si>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</si>
  <si>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</si>
  <si>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</si>
  <si>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</si>
  <si>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</si>
  <si>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</si>
  <si>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</si>
  <si>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</si>
  <si>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</si>
  <si>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</si>
  <si>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</si>
  <si>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</si>
  <si>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</si>
  <si>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</si>
  <si>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</si>
  <si>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</si>
  <si>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</si>
  <si>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</si>
  <si>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</si>
  <si>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</si>
  <si>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</si>
  <si>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</si>
  <si>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</si>
  <si>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</si>
  <si>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</si>
  <si>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</si>
  <si>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</si>
  <si>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</si>
  <si>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</si>
  <si>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</si>
  <si>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</si>
  <si>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</si>
  <si>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</si>
  <si>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</si>
  <si>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</si>
  <si>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</si>
  <si>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</si>
  <si>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</si>
  <si>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</si>
  <si>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</si>
  <si>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</si>
  <si>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</si>
  <si>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</si>
  <si>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</si>
  <si>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</si>
  <si>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</si>
  <si>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</si>
  <si>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</si>
  <si>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</si>
  <si>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</si>
  <si>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</si>
  <si>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</si>
  <si>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</si>
  <si>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</si>
  <si>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</si>
  <si>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</si>
  <si>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</si>
  <si>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</si>
  <si>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</si>
  <si>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</si>
  <si>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</si>
  <si>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</si>
  <si>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</si>
  <si>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</si>
  <si>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</si>
  <si>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</si>
  <si>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</si>
  <si>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</si>
  <si>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</si>
  <si>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</si>
  <si>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</si>
  <si>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</si>
  <si>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</si>
  <si>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</si>
  <si>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</si>
  <si>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</si>
  <si>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</si>
  <si>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</si>
  <si>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</si>
  <si>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</si>
  <si>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</si>
  <si>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</si>
  <si>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</si>
  <si>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</si>
  <si>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</si>
  <si>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</si>
  <si>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</si>
  <si>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</si>
  <si>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</si>
  <si>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</si>
  <si>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</si>
  <si>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</si>
  <si>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</si>
  <si>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</si>
  <si>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</si>
  <si>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</si>
  <si>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</si>
  <si>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</si>
  <si>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</si>
  <si>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</si>
  <si>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</si>
  <si>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</si>
  <si>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</si>
  <si>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</si>
  <si>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</si>
  <si>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</si>
  <si>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</si>
  <si>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</si>
  <si>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</si>
  <si>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</si>
  <si>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</si>
  <si>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</si>
  <si>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</si>
  <si>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</si>
  <si>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</si>
  <si>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</si>
  <si>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</si>
  <si>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</si>
  <si>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</si>
  <si>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</si>
  <si>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</si>
  <si>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</si>
  <si>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</si>
  <si>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</si>
  <si>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</si>
  <si>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</si>
  <si>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</si>
  <si>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</si>
  <si>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</si>
  <si>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</si>
  <si>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</si>
  <si>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</si>
  <si>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</si>
  <si>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</si>
  <si>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</si>
  <si>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</si>
  <si>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</si>
  <si>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</si>
  <si>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</si>
  <si>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</si>
  <si>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</si>
  <si>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</si>
  <si>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</si>
  <si>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</si>
  <si>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</si>
  <si>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</si>
  <si>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</si>
  <si>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</si>
  <si>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</si>
  <si>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</si>
  <si>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</si>
  <si>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</si>
  <si>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</si>
  <si>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</si>
  <si>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</si>
  <si>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</si>
  <si>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</si>
  <si>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</si>
  <si>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</si>
  <si>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</si>
  <si>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</si>
  <si>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</si>
  <si>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</si>
  <si>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</si>
  <si>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</si>
  <si>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</si>
  <si>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</si>
  <si>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</si>
  <si>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</si>
  <si>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</si>
  <si>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</si>
  <si>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</si>
  <si>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</si>
  <si>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</si>
  <si>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</si>
  <si>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</si>
  <si>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</si>
  <si>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</si>
  <si>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</si>
  <si>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</si>
  <si>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</si>
  <si>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</si>
  <si>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</si>
  <si>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</si>
  <si>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</si>
  <si>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</si>
  <si>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</si>
  <si>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</si>
  <si>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</si>
  <si>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</si>
  <si>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</si>
  <si>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</si>
  <si>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</si>
  <si>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</si>
  <si>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</si>
  <si>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</si>
  <si>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</si>
  <si>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</si>
  <si>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</si>
  <si>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</si>
  <si>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</si>
  <si>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</si>
  <si>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</si>
  <si>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</si>
  <si>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</si>
  <si>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</si>
  <si>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</si>
  <si>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</si>
  <si>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</si>
  <si>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</si>
  <si>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</si>
  <si>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</si>
  <si>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</si>
  <si>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</si>
  <si>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</si>
  <si>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</si>
  <si>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</si>
  <si>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</si>
  <si>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</si>
  <si>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</si>
  <si>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</si>
  <si>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</si>
  <si>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</si>
  <si>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</si>
  <si>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</si>
  <si>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</si>
  <si>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</si>
  <si>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</si>
  <si>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</si>
  <si>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</si>
  <si>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</si>
  <si>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</si>
  <si>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</si>
  <si>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</si>
  <si>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</si>
  <si>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</si>
  <si>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</si>
  <si>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</si>
  <si>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</si>
  <si>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</si>
  <si>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</si>
  <si>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</si>
  <si>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</si>
  <si>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</si>
  <si>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</si>
  <si>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</si>
  <si>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</si>
  <si>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</si>
  <si>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</si>
  <si>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</si>
  <si>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</si>
  <si>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</si>
  <si>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</si>
  <si>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</si>
  <si>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</si>
  <si>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</si>
  <si>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</si>
  <si>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</si>
  <si>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</si>
  <si>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</si>
  <si>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</si>
  <si>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</si>
  <si>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</si>
  <si>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</si>
  <si>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</si>
  <si>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</si>
  <si>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</si>
  <si>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</si>
  <si>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</si>
  <si>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</si>
  <si>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</si>
  <si>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</si>
  <si>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</si>
  <si>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</si>
  <si>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</si>
  <si>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</si>
  <si>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</si>
  <si>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</si>
  <si>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</si>
  <si>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</si>
  <si>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</si>
  <si>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</si>
  <si>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</si>
  <si>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</si>
  <si>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</si>
  <si>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</si>
  <si>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</si>
  <si>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</si>
  <si>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</si>
  <si>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</si>
  <si>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</si>
  <si>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</si>
  <si>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</si>
  <si>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</si>
  <si>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</si>
  <si>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</si>
  <si>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</si>
  <si>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</si>
  <si>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</si>
  <si>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</si>
  <si>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</si>
  <si>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</si>
  <si>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</si>
  <si>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</si>
  <si>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</si>
  <si>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</si>
  <si>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</si>
  <si>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</si>
  <si>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</si>
  <si>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</si>
  <si>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</si>
  <si>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</si>
  <si>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</si>
  <si>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</si>
  <si>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</si>
  <si>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</si>
  <si>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</si>
  <si>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</si>
  <si>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</si>
  <si>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</si>
  <si>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</si>
  <si>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</si>
  <si>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</si>
  <si>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</si>
  <si>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</si>
  <si>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</si>
  <si>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</si>
  <si>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</si>
  <si>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</si>
  <si>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</si>
  <si>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</si>
  <si>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</si>
  <si>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</si>
  <si>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</si>
  <si>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</si>
  <si>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</si>
  <si>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</si>
  <si>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</si>
  <si>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</si>
  <si>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</si>
  <si>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</si>
  <si>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</si>
  <si>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</si>
  <si>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</si>
  <si>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</si>
  <si>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</si>
  <si>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</si>
  <si>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</si>
  <si>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</si>
  <si>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</si>
  <si>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</si>
  <si>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</si>
  <si>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</si>
  <si>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</si>
  <si>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</si>
  <si>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</si>
  <si>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</si>
  <si>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</si>
  <si>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</si>
  <si>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</si>
  <si>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</si>
  <si>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</si>
  <si>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</si>
  <si>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</si>
  <si>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</si>
  <si>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</si>
  <si>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</si>
  <si>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</si>
  <si>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</si>
  <si>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</si>
  <si>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</si>
  <si>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</si>
  <si>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</si>
  <si>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</si>
  <si>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</si>
  <si>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</si>
  <si>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</si>
  <si>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</si>
  <si>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</si>
  <si>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</si>
  <si>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</si>
  <si>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</si>
  <si>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</si>
  <si>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</si>
  <si>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</si>
  <si>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</si>
  <si>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</si>
  <si>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</si>
  <si>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</si>
  <si>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</si>
  <si>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</si>
  <si>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</si>
  <si>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</si>
  <si>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</si>
  <si>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</si>
  <si>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</si>
  <si>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</si>
  <si>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</si>
  <si>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</si>
  <si>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</si>
  <si>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</si>
  <si>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</si>
  <si>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</si>
  <si>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</si>
  <si>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</si>
  <si>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</si>
  <si>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</si>
  <si>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</si>
  <si>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</si>
  <si>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</si>
  <si>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</si>
  <si>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</si>
  <si>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</si>
  <si>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</si>
  <si>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</si>
  <si>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</si>
  <si>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</si>
  <si>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</si>
  <si>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</si>
  <si>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</si>
  <si>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</si>
  <si>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</si>
  <si>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</si>
  <si>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</si>
  <si>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</si>
  <si>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</si>
  <si>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</si>
  <si>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</si>
  <si>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</si>
  <si>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</si>
  <si>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</si>
  <si>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</si>
  <si>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</si>
  <si>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</si>
  <si>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</si>
  <si>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</si>
  <si>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</si>
  <si>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</si>
  <si>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</si>
  <si>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</si>
  <si>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</si>
  <si>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</si>
  <si>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</si>
  <si>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</si>
  <si>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</si>
  <si>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</si>
  <si>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</si>
  <si>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</si>
  <si>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</si>
  <si>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</si>
  <si>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</si>
  <si>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</si>
  <si>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</si>
  <si>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</si>
  <si>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</si>
  <si>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</si>
  <si>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</si>
  <si>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</si>
  <si>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</si>
  <si>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</si>
  <si>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</si>
  <si>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</si>
  <si>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</si>
  <si>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</si>
  <si>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</si>
  <si>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</si>
  <si>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</si>
  <si>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</si>
  <si>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</si>
  <si>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</si>
  <si>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</si>
  <si>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</si>
  <si>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</si>
  <si>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</si>
  <si>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</si>
  <si>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</si>
  <si>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</si>
  <si>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</si>
  <si>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</si>
  <si>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</si>
  <si>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</si>
  <si>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</si>
  <si>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</si>
  <si>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</si>
  <si>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</si>
  <si>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</si>
  <si>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</si>
  <si>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</si>
  <si>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</si>
  <si>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</si>
  <si>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</si>
  <si>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</si>
  <si>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</si>
  <si>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</si>
  <si>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</si>
  <si>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</si>
  <si>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</si>
  <si>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</si>
  <si>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</si>
  <si>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</si>
  <si>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</si>
  <si>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</si>
  <si>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</si>
  <si>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</si>
  <si>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</si>
  <si>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</si>
  <si>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</si>
  <si>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</si>
  <si>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</si>
  <si>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</si>
  <si>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</si>
  <si>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</si>
  <si>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</si>
  <si>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</si>
  <si>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</si>
  <si>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</si>
  <si>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</si>
  <si>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</si>
  <si>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</si>
  <si>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</si>
  <si>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</si>
  <si>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</si>
  <si>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</si>
  <si>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</si>
  <si>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</si>
  <si>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</si>
  <si>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</si>
  <si>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</si>
  <si>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</si>
  <si>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</si>
  <si>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</si>
  <si>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</si>
  <si>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</si>
  <si>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</si>
  <si>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</si>
  <si>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</si>
  <si>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</si>
  <si>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</si>
  <si>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</si>
  <si>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</si>
  <si>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</si>
  <si>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</si>
  <si>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</si>
  <si>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</si>
  <si>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</si>
  <si>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</si>
  <si>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</si>
  <si>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</si>
  <si>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</si>
  <si>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</si>
  <si>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</si>
  <si>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</si>
  <si>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</si>
  <si>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</si>
  <si>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</si>
  <si>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</si>
  <si>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</si>
  <si>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</si>
  <si>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</si>
  <si>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</si>
  <si>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</si>
  <si>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</si>
  <si>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</si>
  <si>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</si>
  <si>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</si>
  <si>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</si>
  <si>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</si>
  <si>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</si>
  <si>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</si>
  <si>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</si>
  <si>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</si>
  <si>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</si>
  <si>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</si>
  <si>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</si>
  <si>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</si>
  <si>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</si>
  <si>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</si>
  <si>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</si>
  <si>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</si>
  <si>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</si>
  <si>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</si>
  <si>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</si>
  <si>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</si>
  <si>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</si>
  <si>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</si>
  <si>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</si>
  <si>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</si>
  <si>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</si>
  <si>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</si>
  <si>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</si>
  <si>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</si>
  <si>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</si>
  <si>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</si>
  <si>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</si>
  <si>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</si>
  <si>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</si>
  <si>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</si>
  <si>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</si>
  <si>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</si>
  <si>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</si>
  <si>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</si>
  <si>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</si>
  <si>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</si>
  <si>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</si>
  <si>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</si>
  <si>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</si>
  <si>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</si>
  <si>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</si>
  <si>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</si>
  <si>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</si>
  <si>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</si>
  <si>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</si>
  <si>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</si>
  <si>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</si>
  <si>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</si>
  <si>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</si>
  <si>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</si>
  <si>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</si>
  <si>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</si>
  <si>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</si>
  <si>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</si>
  <si>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</si>
  <si>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</si>
  <si>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</si>
  <si>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</si>
  <si>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</si>
  <si>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</si>
  <si>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</si>
  <si>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</si>
  <si>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</si>
  <si>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</si>
  <si>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</si>
  <si>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</si>
  <si>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</si>
  <si>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</si>
  <si>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</si>
  <si>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</si>
  <si>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</si>
  <si>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</si>
  <si>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</si>
  <si>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</si>
  <si>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</si>
  <si>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</si>
  <si>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</si>
  <si>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</si>
  <si>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</si>
  <si>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</si>
  <si>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</si>
  <si>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</si>
  <si>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</si>
  <si>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</si>
  <si>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</si>
  <si>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</si>
  <si>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</si>
  <si>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</si>
  <si>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</si>
  <si>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</si>
  <si>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</si>
  <si>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</si>
  <si>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</si>
  <si>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</si>
  <si>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</si>
  <si>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</si>
  <si>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</si>
  <si>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</si>
  <si>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</si>
  <si>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</si>
  <si>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</si>
  <si>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</si>
  <si>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</si>
  <si>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</si>
  <si>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</si>
  <si>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</si>
  <si>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</si>
  <si>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</si>
  <si>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</si>
  <si>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</si>
  <si>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</si>
  <si>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</si>
  <si>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</si>
  <si>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</si>
  <si>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</si>
  <si>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</si>
  <si>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</si>
  <si>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</si>
  <si>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</si>
  <si>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</si>
  <si>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</si>
  <si>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</si>
  <si>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</si>
  <si>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</si>
  <si>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</si>
  <si>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</si>
  <si>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</si>
  <si>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</si>
  <si>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</si>
  <si>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</si>
  <si>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</si>
  <si>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</si>
  <si>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</si>
  <si>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</si>
  <si>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</si>
  <si>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</si>
  <si>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</si>
  <si>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</si>
  <si>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</si>
  <si>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</si>
  <si>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</si>
  <si>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</si>
  <si>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</si>
  <si>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</si>
  <si>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</si>
  <si>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</si>
  <si>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</si>
  <si>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</si>
  <si>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</si>
  <si>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</si>
  <si>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</si>
  <si>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</si>
  <si>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</si>
  <si>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</si>
  <si>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</si>
  <si>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</si>
  <si>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</si>
  <si>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</si>
  <si>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</si>
  <si>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</si>
  <si>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</si>
  <si>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</si>
  <si>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</si>
  <si>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</si>
  <si>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</si>
  <si>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</si>
  <si>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</si>
  <si>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</si>
  <si>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</si>
  <si>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</si>
  <si>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</si>
  <si>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</si>
  <si>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</si>
  <si>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</si>
  <si>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</si>
  <si>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</si>
  <si>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</si>
  <si>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</si>
  <si>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</si>
  <si>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</si>
  <si>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</si>
  <si>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</si>
  <si>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</si>
  <si>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</si>
  <si>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</si>
  <si>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</si>
  <si>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</si>
  <si>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</si>
  <si>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</si>
  <si>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</si>
  <si>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</si>
  <si>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</si>
  <si>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</si>
  <si>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</si>
  <si>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</si>
  <si>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</si>
  <si>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</si>
  <si>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</si>
  <si>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</si>
  <si>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</si>
  <si>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</si>
  <si>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</si>
  <si>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</si>
  <si>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</si>
  <si>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</si>
  <si>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</si>
  <si>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</si>
  <si>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</si>
  <si>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</si>
  <si>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</si>
  <si>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</si>
  <si>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</si>
  <si>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</si>
  <si>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</si>
  <si>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</si>
  <si>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</si>
  <si>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</si>
  <si>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</si>
  <si>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</si>
  <si>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</si>
  <si>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</si>
  <si>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</si>
  <si>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</si>
  <si>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</si>
  <si>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</si>
  <si>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</si>
  <si>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</si>
  <si>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</si>
  <si>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</si>
  <si>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</si>
  <si>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</si>
  <si>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</si>
  <si>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</si>
  <si>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</si>
  <si>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</si>
  <si>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</si>
  <si>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</si>
  <si>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</si>
  <si>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</si>
  <si>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</si>
  <si>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</si>
  <si>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</si>
  <si>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</si>
  <si>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</si>
  <si>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</si>
  <si>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</si>
  <si>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</si>
  <si>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</si>
  <si>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</si>
  <si>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</si>
  <si>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</si>
  <si>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</si>
  <si>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</si>
  <si>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</si>
  <si>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</si>
  <si>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</si>
  <si>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</si>
  <si>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</si>
  <si>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</si>
  <si>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</si>
  <si>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</si>
  <si>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</si>
  <si>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</si>
  <si>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</si>
  <si>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</si>
  <si>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</si>
  <si>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</si>
  <si>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</si>
  <si>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</si>
  <si>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</si>
  <si>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</si>
  <si>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</si>
  <si>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</si>
  <si>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</si>
  <si>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</si>
  <si>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</si>
  <si>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</si>
  <si>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</si>
  <si>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</si>
  <si>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</si>
  <si>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</si>
  <si>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</si>
  <si>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</si>
  <si>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</si>
  <si>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</si>
  <si>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</si>
  <si>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</si>
  <si>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</si>
  <si>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</si>
  <si>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</si>
  <si>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</si>
  <si>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</si>
  <si>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</si>
  <si>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</si>
  <si>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</si>
  <si>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</si>
  <si>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</si>
  <si>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</si>
  <si>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</si>
  <si>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</si>
  <si>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</si>
  <si>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</si>
  <si>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</si>
  <si>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</si>
  <si>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</si>
  <si>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</si>
  <si>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</si>
  <si>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</si>
  <si>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</si>
  <si>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</si>
  <si>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</si>
  <si>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</si>
  <si>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</si>
  <si>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</si>
  <si>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</si>
  <si>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</si>
  <si>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</si>
  <si>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</si>
  <si>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</si>
  <si>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</si>
  <si>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</si>
  <si>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</si>
  <si>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</si>
  <si>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</si>
  <si>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</si>
  <si>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</si>
  <si>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</si>
  <si>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</si>
  <si>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</si>
  <si>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</si>
  <si>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</si>
  <si>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</si>
  <si>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</si>
  <si>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</si>
  <si>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</si>
  <si>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</si>
  <si>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</si>
  <si>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</si>
  <si>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</si>
  <si>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</si>
  <si>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</si>
  <si>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</si>
  <si>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</si>
  <si>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</si>
  <si>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</si>
  <si>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</si>
  <si>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</si>
  <si>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</si>
  <si>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</si>
  <si>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</si>
  <si>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</si>
  <si>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</si>
  <si>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</si>
  <si>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</si>
  <si>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</si>
  <si>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</si>
  <si>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</si>
  <si>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</si>
  <si>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</si>
  <si>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</si>
  <si>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</si>
  <si>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</si>
  <si>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</si>
  <si>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</si>
  <si>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</si>
  <si>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</si>
  <si>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</si>
  <si>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</si>
  <si>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</si>
  <si>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</si>
  <si>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</si>
  <si>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</si>
  <si>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</si>
  <si>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</si>
  <si>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</si>
  <si>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</si>
  <si>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</si>
  <si>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</si>
  <si>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</si>
  <si>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</si>
  <si>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</si>
  <si>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</si>
  <si>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</si>
  <si>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</si>
  <si>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</si>
  <si>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</si>
  <si>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</si>
  <si>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</si>
  <si>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</si>
  <si>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</si>
  <si>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</si>
  <si>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</si>
  <si>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</si>
  <si>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</si>
  <si>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</si>
  <si>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</si>
  <si>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</si>
  <si>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</si>
  <si>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</si>
  <si>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</si>
  <si>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</si>
  <si>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</si>
  <si>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</si>
  <si>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</si>
  <si>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</si>
  <si>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</si>
  <si>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</si>
  <si>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</si>
  <si>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</si>
  <si>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</si>
  <si>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</si>
  <si>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</si>
  <si>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</si>
  <si>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</si>
  <si>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</si>
  <si>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</si>
  <si>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</si>
  <si>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</si>
  <si>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</si>
  <si>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</si>
  <si>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</si>
  <si>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</si>
  <si>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</si>
  <si>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</si>
  <si>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</si>
  <si>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</si>
  <si>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</si>
  <si>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</si>
  <si>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</si>
  <si>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</si>
  <si>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</si>
  <si>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</si>
  <si>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</si>
  <si>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</si>
  <si>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</si>
  <si>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</si>
  <si>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</si>
  <si>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</si>
  <si>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</si>
  <si>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</si>
  <si>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</si>
  <si>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</si>
  <si>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</si>
  <si>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</si>
  <si>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</si>
  <si>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</si>
  <si>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</si>
  <si>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</si>
  <si>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</si>
  <si>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</si>
  <si>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</si>
  <si>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</si>
  <si>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</si>
  <si>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</si>
  <si>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</si>
  <si>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</si>
  <si>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</si>
  <si>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</si>
  <si>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</si>
  <si>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</si>
  <si>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</si>
  <si>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</si>
  <si>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</si>
  <si>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</si>
  <si>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</si>
  <si>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</si>
  <si>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</si>
  <si>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</si>
  <si>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</si>
  <si>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</si>
  <si>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</si>
  <si>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</si>
  <si>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</si>
  <si>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</si>
  <si>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</si>
  <si>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</si>
  <si>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</si>
  <si>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</si>
  <si>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</si>
  <si>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</si>
  <si>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</si>
  <si>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</si>
  <si>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</si>
  <si>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</si>
  <si>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</si>
  <si>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</si>
  <si>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</si>
  <si>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</si>
  <si>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</si>
  <si>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</si>
  <si>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</si>
  <si>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</si>
  <si>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</si>
  <si>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</si>
  <si>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</si>
  <si>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</si>
  <si>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</si>
  <si>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</si>
  <si>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</si>
  <si>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</si>
  <si>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</si>
  <si>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</si>
  <si>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</si>
  <si>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</si>
  <si>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</si>
  <si>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</si>
  <si>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</si>
  <si>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</si>
  <si>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</si>
  <si>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</si>
  <si>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</si>
  <si>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</si>
  <si>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</si>
  <si>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</si>
  <si>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</si>
  <si>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</si>
  <si>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</si>
  <si>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</si>
  <si>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</si>
  <si>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</si>
  <si>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</si>
  <si>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</si>
  <si>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</si>
  <si>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</si>
  <si>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</si>
  <si>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</si>
  <si>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</si>
  <si>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</si>
  <si>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</si>
  <si>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</si>
  <si>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</si>
  <si>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</si>
  <si>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</si>
  <si>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</si>
  <si>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</si>
  <si>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</si>
  <si>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</si>
  <si>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</si>
  <si>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</si>
  <si>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</si>
  <si>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</si>
  <si>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</si>
  <si>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</si>
  <si>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</si>
  <si>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</si>
  <si>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</si>
  <si>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</si>
  <si>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</si>
  <si>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</si>
  <si>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</si>
  <si>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</si>
  <si>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</si>
  <si>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</si>
  <si>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</si>
  <si>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</si>
  <si>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</si>
  <si>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</si>
  <si>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</si>
  <si>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</si>
  <si>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</si>
  <si>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</si>
  <si>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</si>
  <si>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</si>
  <si>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</si>
  <si>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</si>
  <si>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</si>
  <si>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</si>
  <si>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</si>
  <si>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</si>
  <si>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</si>
  <si>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</si>
  <si>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</si>
  <si>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</si>
  <si>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</si>
  <si>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</si>
  <si>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</si>
  <si>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</si>
  <si>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</si>
  <si>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</si>
  <si>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</si>
  <si>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</si>
  <si>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</si>
  <si>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</si>
  <si>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</si>
  <si>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</si>
  <si>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</si>
  <si>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</si>
  <si>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</si>
  <si>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</si>
  <si>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</si>
  <si>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</si>
  <si>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</si>
  <si>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</si>
  <si>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</si>
  <si>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</si>
  <si>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</si>
  <si>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</si>
  <si>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</si>
  <si>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</si>
  <si>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</si>
  <si>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</si>
  <si>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</si>
  <si>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</si>
  <si>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</si>
  <si>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</si>
  <si>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</si>
  <si>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</si>
  <si>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</si>
  <si>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</si>
  <si>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</si>
  <si>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</si>
  <si>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</si>
  <si>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</si>
  <si>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</si>
  <si>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</si>
  <si>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</si>
  <si>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</si>
  <si>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</si>
  <si>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</si>
  <si>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</si>
  <si>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</si>
  <si>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</si>
  <si>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</si>
  <si>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</si>
  <si>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</si>
  <si>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</si>
  <si>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</si>
  <si>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</si>
  <si>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</si>
  <si>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</si>
  <si>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</si>
  <si>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</si>
  <si>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</si>
  <si>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</si>
  <si>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</si>
  <si>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</si>
  <si>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</si>
  <si>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</si>
  <si>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</si>
  <si>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</si>
  <si>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</si>
  <si>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</si>
  <si>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</si>
  <si>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</si>
  <si>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</si>
  <si>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</si>
  <si>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</si>
  <si>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</si>
  <si>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</si>
  <si>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</si>
  <si>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</si>
  <si>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</si>
  <si>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</si>
  <si>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</si>
  <si>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</si>
  <si>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</si>
  <si>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</si>
  <si>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</si>
  <si>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</si>
  <si>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</si>
  <si>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</si>
  <si>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</si>
  <si>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</si>
  <si>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</si>
  <si>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</si>
  <si>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</si>
  <si>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</si>
  <si>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</si>
  <si>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</si>
  <si>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</si>
  <si>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</si>
  <si>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</si>
  <si>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</si>
  <si>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</si>
  <si>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</si>
  <si>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</si>
  <si>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</si>
  <si>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</si>
  <si>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</si>
  <si>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</si>
  <si>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</si>
  <si>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</si>
  <si>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</si>
  <si>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</si>
  <si>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</si>
  <si>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</si>
  <si>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</si>
  <si>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</si>
  <si>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</si>
  <si>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</si>
  <si>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</si>
  <si>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</si>
  <si>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</si>
  <si>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</si>
  <si>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</si>
  <si>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</si>
  <si>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</si>
  <si>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</si>
  <si>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</si>
  <si>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</si>
  <si>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</si>
  <si>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</si>
  <si>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</si>
  <si>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</si>
  <si>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</si>
  <si>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</si>
  <si>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</si>
  <si>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</si>
  <si>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</si>
  <si>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</si>
  <si>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</si>
  <si>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</si>
  <si>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</si>
  <si>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</si>
  <si>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</si>
  <si>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</si>
  <si>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</si>
  <si>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</si>
  <si>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</si>
  <si>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</si>
  <si>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</si>
  <si>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</si>
  <si>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</si>
  <si>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</si>
  <si>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</si>
  <si>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</si>
  <si>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</si>
  <si>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</si>
  <si>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</si>
  <si>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</si>
  <si>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</si>
  <si>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</si>
  <si>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</si>
  <si>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</si>
  <si>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</si>
  <si>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</si>
  <si>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</si>
  <si>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</si>
  <si>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</si>
  <si>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</si>
  <si>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</si>
  <si>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</si>
  <si>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</si>
  <si>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</si>
  <si>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</si>
  <si>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</si>
  <si>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</si>
  <si>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</si>
  <si>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</si>
  <si>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</si>
  <si>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</si>
  <si>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</si>
  <si>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</si>
  <si>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</si>
  <si>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</si>
  <si>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</si>
  <si>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</si>
  <si>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</si>
  <si>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</si>
  <si>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</si>
  <si>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</si>
  <si>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</si>
  <si>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</si>
  <si>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</si>
  <si>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</si>
  <si>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</si>
  <si>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</si>
  <si>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</si>
  <si>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</si>
  <si>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</si>
  <si>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</si>
  <si>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</si>
  <si>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</si>
  <si>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</si>
  <si>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</si>
  <si>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</si>
  <si>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</si>
  <si>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</si>
  <si>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</si>
  <si>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</si>
  <si>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</si>
  <si>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</si>
  <si>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</si>
  <si>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</si>
  <si>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</si>
  <si>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</si>
  <si>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</si>
  <si>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</si>
  <si>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</si>
  <si>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</si>
  <si>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</si>
  <si>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</si>
  <si>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</si>
  <si>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</si>
  <si>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</si>
  <si>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</si>
  <si>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</si>
  <si>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</si>
  <si>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</si>
  <si>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</si>
  <si>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</si>
  <si>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</si>
  <si>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</si>
  <si>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</si>
  <si>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</si>
  <si>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</si>
  <si>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</si>
  <si>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</si>
  <si>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</si>
  <si>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</si>
  <si>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</si>
  <si>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</si>
  <si>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</si>
  <si>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</si>
  <si>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</si>
  <si>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</si>
  <si>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</si>
  <si>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</si>
  <si>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</si>
  <si>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</si>
  <si>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</si>
  <si>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</si>
  <si>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</si>
  <si>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</si>
  <si>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</si>
  <si>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</si>
  <si>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</si>
  <si>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</si>
  <si>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</si>
  <si>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</si>
  <si>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</si>
  <si>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</si>
  <si>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</si>
  <si>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</si>
  <si>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</si>
  <si>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</si>
  <si>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</si>
  <si>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</si>
  <si>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</si>
  <si>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</si>
  <si>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</si>
  <si>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</si>
  <si>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</si>
  <si>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</si>
  <si>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</si>
  <si>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</si>
  <si>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</si>
  <si>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</si>
  <si>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</si>
  <si>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</si>
  <si>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</si>
  <si>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</si>
  <si>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</si>
  <si>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</si>
  <si>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</si>
  <si>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</si>
  <si>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</si>
  <si>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</si>
  <si>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</si>
  <si>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</si>
  <si>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</si>
  <si>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</si>
  <si>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</si>
  <si>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</si>
  <si>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</si>
  <si>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</si>
  <si>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</si>
  <si>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</si>
  <si>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</si>
  <si>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</si>
  <si>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</si>
  <si>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</si>
  <si>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</si>
  <si>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</si>
  <si>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</si>
  <si>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</si>
  <si>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</si>
  <si>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</si>
  <si>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</si>
  <si>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</si>
  <si>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</si>
  <si>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</si>
  <si>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</si>
  <si>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</si>
  <si>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</si>
  <si>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</si>
  <si>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</si>
  <si>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</si>
  <si>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</si>
  <si>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</si>
  <si>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</si>
  <si>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</si>
  <si>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</si>
  <si>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</si>
  <si>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</si>
  <si>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</si>
  <si>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</si>
  <si>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</si>
  <si>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</si>
  <si>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</si>
  <si>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</si>
  <si>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</si>
  <si>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</si>
  <si>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</si>
  <si>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</si>
  <si>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</si>
  <si>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</si>
  <si>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</si>
  <si>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</si>
  <si>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</si>
  <si>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</si>
  <si>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</si>
  <si>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</si>
  <si>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</si>
  <si>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</si>
  <si>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</si>
  <si>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</si>
  <si>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</si>
  <si>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</si>
  <si>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</si>
  <si>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</si>
  <si>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</si>
  <si>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</si>
  <si>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</si>
  <si>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</si>
  <si>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</si>
  <si>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</si>
  <si>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</si>
  <si>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</si>
  <si>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</si>
  <si>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</si>
  <si>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</si>
  <si>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</si>
  <si>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</si>
  <si>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</si>
  <si>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</si>
  <si>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</si>
  <si>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</si>
  <si>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</si>
  <si>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</si>
  <si>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</si>
  <si>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</si>
  <si>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</si>
  <si>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</si>
  <si>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</si>
  <si>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</si>
  <si>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</si>
  <si>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</si>
  <si>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</si>
  <si>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</si>
  <si>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</si>
  <si>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</si>
  <si>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</si>
  <si>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</si>
  <si>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</si>
  <si>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</si>
  <si>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</si>
  <si>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</si>
  <si>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</si>
  <si>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</si>
  <si>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</si>
  <si>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</si>
  <si>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</si>
  <si>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</si>
  <si>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</si>
  <si>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</si>
  <si>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</si>
  <si>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</si>
  <si>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</si>
  <si>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</si>
  <si>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</si>
  <si>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</si>
  <si>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</si>
  <si>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</si>
  <si>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</si>
  <si>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</si>
  <si>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</si>
  <si>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</si>
  <si>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</si>
  <si>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</si>
  <si>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</si>
  <si>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</si>
  <si>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</si>
  <si>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</si>
  <si>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</si>
  <si>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</si>
  <si>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</si>
  <si>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</si>
  <si>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</si>
  <si>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</si>
  <si>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</si>
  <si>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</si>
  <si>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</si>
  <si>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</si>
  <si>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</si>
  <si>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</si>
  <si>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</si>
  <si>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</si>
  <si>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</si>
  <si>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</si>
  <si>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</si>
  <si>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</si>
  <si>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</si>
  <si>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</si>
  <si>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</si>
  <si>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</si>
  <si>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</si>
  <si>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</si>
  <si>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</si>
  <si>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</si>
  <si>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</si>
  <si>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</si>
  <si>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</si>
  <si>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</si>
  <si>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</si>
  <si>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</si>
  <si>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</si>
  <si>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</si>
  <si>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</si>
  <si>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</si>
  <si>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</si>
  <si>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</si>
  <si>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</si>
  <si>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</si>
  <si>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</si>
  <si>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</si>
  <si>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</si>
  <si>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</si>
  <si>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</si>
  <si>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</si>
  <si>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</si>
  <si>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</si>
  <si>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</si>
  <si>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</si>
  <si>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</si>
  <si>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</si>
  <si>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</si>
  <si>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</si>
  <si>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</si>
  <si>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</si>
  <si>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</si>
  <si>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</si>
  <si>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</si>
  <si>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</si>
  <si>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</si>
  <si>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</si>
  <si>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</si>
  <si>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</si>
  <si>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</si>
  <si>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</si>
  <si>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</si>
  <si>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</si>
  <si>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</si>
  <si>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</si>
  <si>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</si>
  <si>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</si>
  <si>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</si>
  <si>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</si>
  <si>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</si>
  <si>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</si>
  <si>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</si>
  <si>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</si>
  <si>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</si>
  <si>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</si>
  <si>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</si>
  <si>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</si>
  <si>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</si>
  <si>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</si>
  <si>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</si>
  <si>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</si>
  <si>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</si>
  <si>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</si>
  <si>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</si>
  <si>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</si>
  <si>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</si>
  <si>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</si>
  <si>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</si>
  <si>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</si>
  <si>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</si>
  <si>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</si>
  <si>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</si>
  <si>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</si>
  <si>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</si>
  <si>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</si>
  <si>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</si>
  <si>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</si>
  <si>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</si>
  <si>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</si>
  <si>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</si>
  <si>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</si>
  <si>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</si>
  <si>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</si>
  <si>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</si>
  <si>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</si>
  <si>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</si>
  <si>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</si>
  <si>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</si>
  <si>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</si>
  <si>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</si>
  <si>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</si>
  <si>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</si>
  <si>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</si>
  <si>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</si>
  <si>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</si>
  <si>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</si>
  <si>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</si>
  <si>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</si>
  <si>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</si>
  <si>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</si>
  <si>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</si>
  <si>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</si>
  <si>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</si>
  <si>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</si>
  <si>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</si>
  <si>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</si>
  <si>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</si>
  <si>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</si>
  <si>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</si>
  <si>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</si>
  <si>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</si>
  <si>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</si>
  <si>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</si>
  <si>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</si>
  <si>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</si>
  <si>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</si>
  <si>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</si>
  <si>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</si>
  <si>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</si>
  <si>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</si>
  <si>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</si>
  <si>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</si>
  <si>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</si>
  <si>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</si>
  <si>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</si>
  <si>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</si>
  <si>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</si>
  <si>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</si>
  <si>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</si>
  <si>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</si>
  <si>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</si>
  <si>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</si>
  <si>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</si>
  <si>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</si>
  <si>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</si>
  <si>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</si>
  <si>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</si>
  <si>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</si>
  <si>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</si>
  <si>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</si>
  <si>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</si>
  <si>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</si>
  <si>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</si>
  <si>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</si>
  <si>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</si>
  <si>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</si>
  <si>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</si>
  <si>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</si>
  <si>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</si>
  <si>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</si>
  <si>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</si>
  <si>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</si>
  <si>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</si>
  <si>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</si>
  <si>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</si>
  <si>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</si>
  <si>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</si>
  <si>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</si>
  <si>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</si>
  <si>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</si>
  <si>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</si>
  <si>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</si>
  <si>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</si>
  <si>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</si>
  <si>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</si>
  <si>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</si>
  <si>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</si>
  <si>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</si>
  <si>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</si>
  <si>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</si>
  <si>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</si>
  <si>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</si>
  <si>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</si>
  <si>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</si>
  <si>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</si>
  <si>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</si>
  <si>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</si>
  <si>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</si>
  <si>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</si>
  <si>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</si>
  <si>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</si>
  <si>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</si>
  <si>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</si>
  <si>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</si>
  <si>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</si>
  <si>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</si>
  <si>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</si>
  <si>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</si>
  <si>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</si>
  <si>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</si>
  <si>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</si>
  <si>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</si>
  <si>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</si>
  <si>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</si>
  <si>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</si>
  <si>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</si>
  <si>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</si>
  <si>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</si>
  <si>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</si>
  <si>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</si>
  <si>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</si>
  <si>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</si>
  <si>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</si>
  <si>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</si>
  <si>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</si>
  <si>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</si>
  <si>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</si>
  <si>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</si>
  <si>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</si>
  <si>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</si>
  <si>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</si>
  <si>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</si>
  <si>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</si>
  <si>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</si>
  <si>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</si>
  <si>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</si>
  <si>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</si>
  <si>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</si>
  <si>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</si>
  <si>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</si>
  <si>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</si>
  <si>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</si>
  <si>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</si>
  <si>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</si>
  <si>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</si>
  <si>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</si>
  <si>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</si>
  <si>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</si>
  <si>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</si>
  <si>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</si>
  <si>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</si>
  <si>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</si>
  <si>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</si>
  <si>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</si>
  <si>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</si>
  <si>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</si>
  <si>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</si>
  <si>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</si>
  <si>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</si>
  <si>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</si>
  <si>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</si>
  <si>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</si>
  <si>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</si>
  <si>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</si>
  <si>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</si>
  <si>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</si>
  <si>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</si>
  <si>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</si>
  <si>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</si>
  <si>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</si>
  <si>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</si>
  <si>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</si>
  <si>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</si>
  <si>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</si>
  <si>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</si>
  <si>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</si>
  <si>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</si>
  <si>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</si>
  <si>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</si>
  <si>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</si>
  <si>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</si>
  <si>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</si>
  <si>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</si>
  <si>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</si>
  <si>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</si>
  <si>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</si>
  <si>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</si>
  <si>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</si>
  <si>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</si>
  <si>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</si>
  <si>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</si>
  <si>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</si>
  <si>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</si>
  <si>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</si>
  <si>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</si>
  <si>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</si>
  <si>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</si>
  <si>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</si>
  <si>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</si>
  <si>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</si>
  <si>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</si>
  <si>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</si>
  <si>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</si>
  <si>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</si>
  <si>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</si>
  <si>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</si>
  <si>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</si>
  <si>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</si>
  <si>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</si>
  <si>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</si>
  <si>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</si>
  <si>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</si>
  <si>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</si>
  <si>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</si>
  <si>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</si>
  <si>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</si>
  <si>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</si>
  <si>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</si>
  <si>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</si>
  <si>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</si>
  <si>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</si>
  <si>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</si>
  <si>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</si>
  <si>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</si>
  <si>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</si>
  <si>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</si>
  <si>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</si>
  <si>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</si>
  <si>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</si>
  <si>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</si>
  <si>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</si>
  <si>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</si>
  <si>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</si>
  <si>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</si>
  <si>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</si>
  <si>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</si>
  <si>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</si>
  <si>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</si>
  <si>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</si>
  <si>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</si>
  <si>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</si>
  <si>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</si>
  <si>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</si>
  <si>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</si>
  <si>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</si>
  <si>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</si>
  <si>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</si>
  <si>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</si>
  <si>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</si>
  <si>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</si>
  <si>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</si>
  <si>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</si>
  <si>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</si>
  <si>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</si>
  <si>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</si>
  <si>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</si>
  <si>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</si>
  <si>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</si>
  <si>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</si>
  <si>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</si>
  <si>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</si>
  <si>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</si>
  <si>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</si>
  <si>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</si>
  <si>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</si>
  <si>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</si>
  <si>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</si>
  <si>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</si>
  <si>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</si>
  <si>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</si>
  <si>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</si>
  <si>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</si>
  <si>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</si>
  <si>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</si>
  <si>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</si>
  <si>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</si>
  <si>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</si>
  <si>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</si>
  <si>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</si>
  <si>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</si>
  <si>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</si>
  <si>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</si>
  <si>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</si>
  <si>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</si>
  <si>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</si>
  <si>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</si>
  <si>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</si>
  <si>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</si>
  <si>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</si>
  <si>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</si>
  <si>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</si>
  <si>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</si>
  <si>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</si>
  <si>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</si>
  <si>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</si>
  <si>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</si>
  <si>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</si>
  <si>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</si>
  <si>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</si>
  <si>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</si>
  <si>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</si>
  <si>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</si>
  <si>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</si>
  <si>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</si>
  <si>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</si>
  <si>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</si>
  <si>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</si>
  <si>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</si>
  <si>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</si>
  <si>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</si>
  <si>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</si>
  <si>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</si>
  <si>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</si>
  <si>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</si>
  <si>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</si>
  <si>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</si>
  <si>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</si>
  <si>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</si>
  <si>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</si>
  <si>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</si>
  <si>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</si>
  <si>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</si>
  <si>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</si>
  <si>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</si>
  <si>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</si>
  <si>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</si>
  <si>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</si>
  <si>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</si>
  <si>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</si>
  <si>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</si>
  <si>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</si>
  <si>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</si>
  <si>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</si>
  <si>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</si>
  <si>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</si>
  <si>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</si>
  <si>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</si>
  <si>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</si>
  <si>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</si>
  <si>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</si>
  <si>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</si>
  <si>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</si>
  <si>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</si>
  <si>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</si>
  <si>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</si>
  <si>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</si>
  <si>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</si>
  <si>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</si>
  <si>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</si>
  <si>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</si>
  <si>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</si>
  <si>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</si>
  <si>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</si>
  <si>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</si>
  <si>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</si>
  <si>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</si>
  <si>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</si>
  <si>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</si>
  <si>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</si>
  <si>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</si>
  <si>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</si>
  <si>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</si>
  <si>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</si>
  <si>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</si>
  <si>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</si>
  <si>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</si>
  <si>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</si>
  <si>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</si>
  <si>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</si>
  <si>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</si>
  <si>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</si>
  <si>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</si>
  <si>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</si>
  <si>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</si>
  <si>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</si>
  <si>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</si>
  <si>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</si>
  <si>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</si>
  <si>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</si>
  <si>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</si>
  <si>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</si>
  <si>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</si>
  <si>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</si>
  <si>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</si>
  <si>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</si>
  <si>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</si>
  <si>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</si>
  <si>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</si>
  <si>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</si>
  <si>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</si>
  <si>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</si>
  <si>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</si>
  <si>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</si>
  <si>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</si>
  <si>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</si>
  <si>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</si>
  <si>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</si>
  <si>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</si>
  <si>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</si>
  <si>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</si>
  <si>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</si>
  <si>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</si>
  <si>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</si>
  <si>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</si>
  <si>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</si>
  <si>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</si>
  <si>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</si>
  <si>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</si>
  <si>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</si>
  <si>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</si>
  <si>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</si>
  <si>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</si>
  <si>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</si>
  <si>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</si>
  <si>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</si>
  <si>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</si>
  <si>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</si>
  <si>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</si>
  <si>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</si>
  <si>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</si>
  <si>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</si>
  <si>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</si>
  <si>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</si>
  <si>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</si>
  <si>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</si>
  <si>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</si>
  <si>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</si>
  <si>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</si>
  <si>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</si>
  <si>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</si>
  <si>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</si>
  <si>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</si>
  <si>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</si>
  <si>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</si>
  <si>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</si>
  <si>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</si>
  <si>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</si>
  <si>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</si>
  <si>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</si>
  <si>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</si>
  <si>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</si>
  <si>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</si>
  <si>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</si>
  <si>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</si>
  <si>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</si>
  <si>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</si>
  <si>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</si>
  <si>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</si>
  <si>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</si>
  <si>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</si>
  <si>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</si>
  <si>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</si>
  <si>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</si>
  <si>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</si>
  <si>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</si>
  <si>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</si>
  <si>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</si>
  <si>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</si>
  <si>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</si>
  <si>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</si>
  <si>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</si>
  <si>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</si>
  <si>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</si>
  <si>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</si>
  <si>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</si>
  <si>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</si>
  <si>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</si>
  <si>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</si>
  <si>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</si>
  <si>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</si>
  <si>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</si>
  <si>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</si>
  <si>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</si>
  <si>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</si>
  <si>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</si>
  <si>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</si>
  <si>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</si>
  <si>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</si>
  <si>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</si>
  <si>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</si>
  <si>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</si>
  <si>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</si>
  <si>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</si>
  <si>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</si>
  <si>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</si>
  <si>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</si>
  <si>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</si>
  <si>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</si>
  <si>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</si>
  <si>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</si>
  <si>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</si>
  <si>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</si>
  <si>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</si>
  <si>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</si>
  <si>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</si>
  <si>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</si>
  <si>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</si>
  <si>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</si>
  <si>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</si>
  <si>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</si>
  <si>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</si>
  <si>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</si>
  <si>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</si>
  <si>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</si>
  <si>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</si>
  <si>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</si>
  <si>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</si>
  <si>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</si>
  <si>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</si>
  <si>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</si>
  <si>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</si>
  <si>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</si>
  <si>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</si>
  <si>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</si>
  <si>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</si>
  <si>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</si>
  <si>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</si>
  <si>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</si>
  <si>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</si>
  <si>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</si>
  <si>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</si>
  <si>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</si>
  <si>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</si>
  <si>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</si>
  <si>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</si>
  <si>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</si>
  <si>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</si>
  <si>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</si>
  <si>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</si>
  <si>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</si>
  <si>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</si>
  <si>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</si>
  <si>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</si>
  <si>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</si>
  <si>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</si>
  <si>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</si>
  <si>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</si>
  <si>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</si>
  <si>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</si>
  <si>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</si>
  <si>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</si>
  <si>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</si>
  <si>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</si>
  <si>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</si>
  <si>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</si>
  <si>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</si>
  <si>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</si>
  <si>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</si>
  <si>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</si>
  <si>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</si>
  <si>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</si>
  <si>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</si>
  <si>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</si>
  <si>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</si>
  <si>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</si>
  <si>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</si>
  <si>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</si>
  <si>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</si>
  <si>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</si>
  <si>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</si>
  <si>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</si>
  <si>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</si>
  <si>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</si>
  <si>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</si>
  <si>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</si>
  <si>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</si>
  <si>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</si>
  <si>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</si>
  <si>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</si>
  <si>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</si>
  <si>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</si>
  <si>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</si>
  <si>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</si>
  <si>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</si>
  <si>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</si>
  <si>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</si>
  <si>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</si>
  <si>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</si>
  <si>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</si>
  <si>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</si>
  <si>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</si>
  <si>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</si>
  <si>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</si>
  <si>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</si>
  <si>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</si>
  <si>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</si>
  <si>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</si>
  <si>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</si>
  <si>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</si>
  <si>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</si>
  <si>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</si>
  <si>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</si>
  <si>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</si>
  <si>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</si>
  <si>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</si>
  <si>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</si>
  <si>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</si>
  <si>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</si>
  <si>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</si>
  <si>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</si>
  <si>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</si>
  <si>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</si>
  <si>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</si>
  <si>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</si>
  <si>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</si>
  <si>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</si>
  <si>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</si>
  <si>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</si>
  <si>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</si>
  <si>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</si>
  <si>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</si>
  <si>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</si>
  <si>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</si>
  <si>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</si>
  <si>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</si>
  <si>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</si>
  <si>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</si>
  <si>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</si>
  <si>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</si>
  <si>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</si>
  <si>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</si>
  <si>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</si>
  <si>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</si>
  <si>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</si>
  <si>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</si>
  <si>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</si>
  <si>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</si>
  <si>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</si>
  <si>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</si>
  <si>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</si>
  <si>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</si>
  <si>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</si>
  <si>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</si>
  <si>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</si>
  <si>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</si>
  <si>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</si>
  <si>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</si>
  <si>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</si>
  <si>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</si>
  <si>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</si>
  <si>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</si>
  <si>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</si>
  <si>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</si>
  <si>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</si>
  <si>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</si>
  <si>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</si>
  <si>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</si>
  <si>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</si>
  <si>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</si>
  <si>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</si>
  <si>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</si>
  <si>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</si>
  <si>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</si>
  <si>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</si>
  <si>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</si>
  <si>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</si>
  <si>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</si>
  <si>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</si>
  <si>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</si>
  <si>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</si>
  <si>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</si>
  <si>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</si>
  <si>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</si>
  <si>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</si>
  <si>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</si>
  <si>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</si>
  <si>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</si>
  <si>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</si>
  <si>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</si>
  <si>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</si>
  <si>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</si>
  <si>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</si>
  <si>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</si>
  <si>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</si>
  <si>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</si>
  <si>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</si>
  <si>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</si>
  <si>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</si>
  <si>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</si>
  <si>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</si>
  <si>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</si>
  <si>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</si>
  <si>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</si>
  <si>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</si>
  <si>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</si>
  <si>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</si>
  <si>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</si>
  <si>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</si>
  <si>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</si>
  <si>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</si>
  <si>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</si>
  <si>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</si>
  <si>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</si>
  <si>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</si>
  <si>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</si>
  <si>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</si>
  <si>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</si>
  <si>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</si>
  <si>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</si>
  <si>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</si>
  <si>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</si>
  <si>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</si>
  <si>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</si>
  <si>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</si>
  <si>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</si>
  <si>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</si>
  <si>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</si>
  <si>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</si>
  <si>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</si>
  <si>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</si>
  <si>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</si>
  <si>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</si>
  <si>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</si>
  <si>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</si>
  <si>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</si>
  <si>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</si>
  <si>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</si>
  <si>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</si>
  <si>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</si>
  <si>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</si>
  <si>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</si>
  <si>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</si>
  <si>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</si>
  <si>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</si>
  <si>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</si>
  <si>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</si>
  <si>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</si>
  <si>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</si>
  <si>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</si>
  <si>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</si>
  <si>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</si>
  <si>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</si>
  <si>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</si>
  <si>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</si>
  <si>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</si>
  <si>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</si>
  <si>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</si>
  <si>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</si>
  <si>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</si>
  <si>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</si>
  <si>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</si>
  <si>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</si>
  <si>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</si>
  <si>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</si>
  <si>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</si>
  <si>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</si>
  <si>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</si>
  <si>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</si>
  <si>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</si>
  <si>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</si>
  <si>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</si>
  <si>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</si>
  <si>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</si>
  <si>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</si>
  <si>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</si>
  <si>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</si>
  <si>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</si>
  <si>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</si>
  <si>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</si>
  <si>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</si>
  <si>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</si>
  <si>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</si>
  <si>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</si>
  <si>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</si>
  <si>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</si>
  <si>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</si>
  <si>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</si>
  <si>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</si>
  <si>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</si>
  <si>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</si>
  <si>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</si>
  <si>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</si>
  <si>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</si>
  <si>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</si>
  <si>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</si>
  <si>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</si>
  <si>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</si>
  <si>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</si>
  <si>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</si>
  <si>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</si>
  <si>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</si>
  <si>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</si>
  <si>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</si>
  <si>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</si>
  <si>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</si>
  <si>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</si>
  <si>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</si>
  <si>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</si>
  <si>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</si>
  <si>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</si>
  <si>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</si>
  <si>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</si>
  <si>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</si>
  <si>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</si>
  <si>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</si>
  <si>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</si>
  <si>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</si>
  <si>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</si>
  <si>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</si>
  <si>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</si>
  <si>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</si>
  <si>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</si>
  <si>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</si>
  <si>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</si>
  <si>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</si>
  <si>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</si>
  <si>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</si>
  <si>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</si>
  <si>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</si>
  <si>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</si>
  <si>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</si>
  <si>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</si>
  <si>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</si>
  <si>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</si>
  <si>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</si>
  <si>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</si>
  <si>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</si>
  <si>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</si>
  <si>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</si>
  <si>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</si>
  <si>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</si>
  <si>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</si>
  <si>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</si>
  <si>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</si>
  <si>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</si>
  <si>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</si>
  <si>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</si>
  <si>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</si>
  <si>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</si>
  <si>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</si>
  <si>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</si>
  <si>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</si>
  <si>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</si>
  <si>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</si>
  <si>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</si>
  <si>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</si>
  <si>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</si>
  <si>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</si>
  <si>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</si>
  <si>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</si>
  <si>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</si>
  <si>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</si>
  <si>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</si>
  <si>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</si>
  <si>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</si>
  <si>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</si>
  <si>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</si>
  <si>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</si>
  <si>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</si>
  <si>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</si>
  <si>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</si>
  <si>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</si>
  <si>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</si>
  <si>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</si>
  <si>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</si>
  <si>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</si>
  <si>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</si>
  <si>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</si>
  <si>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</si>
  <si>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</si>
  <si>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</si>
  <si>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</si>
  <si>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</si>
  <si>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</si>
  <si>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</si>
  <si>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</si>
  <si>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</si>
  <si>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</si>
  <si>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</si>
  <si>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</si>
  <si>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</si>
  <si>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</si>
  <si>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</si>
  <si>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</si>
  <si>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</si>
  <si>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</si>
  <si>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</si>
  <si>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</si>
  <si>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</si>
  <si>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</si>
  <si>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</si>
  <si>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</si>
  <si>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</si>
  <si>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</si>
  <si>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</si>
  <si>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</si>
  <si>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</si>
  <si>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</si>
  <si>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</si>
  <si>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</si>
  <si>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</si>
  <si>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</si>
  <si>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</si>
  <si>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</si>
  <si>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</si>
  <si>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</si>
  <si>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</si>
  <si>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</si>
  <si>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</si>
  <si>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</si>
  <si>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</si>
  <si>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</si>
  <si>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</si>
  <si>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</si>
  <si>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</si>
  <si>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</si>
  <si>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</si>
  <si>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</si>
  <si>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</si>
  <si>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</si>
  <si>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</si>
  <si>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</si>
  <si>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</si>
  <si>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</si>
  <si>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</si>
  <si>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</si>
  <si>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</si>
  <si>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</si>
  <si>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</si>
  <si>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</si>
  <si>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</si>
  <si>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</si>
  <si>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</si>
  <si>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</si>
  <si>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</si>
  <si>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</si>
  <si>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</si>
  <si>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</si>
  <si>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</si>
  <si>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</si>
  <si>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</si>
  <si>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</si>
  <si>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</si>
  <si>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</si>
  <si>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</si>
  <si>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</si>
  <si>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</si>
  <si>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</si>
  <si>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</si>
  <si>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</si>
  <si>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</si>
  <si>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</si>
  <si>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</si>
  <si>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</si>
  <si>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</si>
  <si>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</si>
  <si>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</si>
  <si>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</si>
  <si>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</si>
  <si>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</si>
  <si>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</si>
  <si>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</si>
  <si>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</si>
  <si>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</si>
  <si>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</si>
  <si>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</si>
  <si>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</si>
  <si>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</si>
  <si>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</si>
  <si>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</si>
  <si>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</si>
  <si>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</si>
  <si>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</si>
  <si>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</si>
  <si>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</si>
  <si>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</si>
  <si>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</si>
  <si>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</si>
  <si>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</si>
  <si>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</si>
  <si>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</si>
  <si>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</si>
  <si>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</si>
  <si>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</si>
  <si>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</si>
  <si>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</si>
  <si>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</si>
  <si>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</si>
  <si>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</si>
  <si>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</si>
  <si>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</si>
  <si>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</si>
  <si>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</si>
  <si>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</si>
  <si>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</si>
  <si>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</si>
  <si>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</si>
  <si>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</si>
  <si>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</si>
  <si>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</si>
  <si>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</si>
  <si>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</si>
  <si>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</si>
  <si>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</si>
  <si>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</si>
  <si>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</si>
  <si>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</si>
  <si>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</si>
  <si>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</si>
  <si>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</si>
  <si>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</si>
  <si>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</si>
  <si>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</si>
  <si>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</si>
  <si>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</si>
  <si>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</si>
  <si>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</si>
  <si>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</si>
  <si>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</si>
  <si>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</si>
  <si>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</si>
  <si>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</si>
  <si>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</si>
  <si>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</si>
  <si>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</si>
  <si>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</si>
  <si>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</si>
  <si>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</si>
  <si>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</si>
  <si>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</si>
  <si>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</si>
  <si>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</si>
  <si>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</si>
  <si>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</si>
  <si>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</si>
  <si>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</si>
  <si>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</si>
  <si>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</si>
  <si>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</si>
  <si>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</si>
  <si>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</si>
  <si>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</si>
  <si>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</si>
  <si>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</si>
  <si>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</si>
  <si>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</si>
  <si>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</si>
  <si>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</si>
  <si>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</si>
  <si>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</si>
  <si>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</si>
  <si>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</si>
  <si>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</si>
  <si>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</si>
  <si>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</si>
  <si>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</si>
  <si>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</si>
  <si>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</si>
  <si>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</si>
  <si>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</si>
  <si>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</si>
  <si>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</si>
  <si>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</si>
  <si>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</si>
  <si>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</si>
  <si>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</si>
  <si>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</si>
  <si>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</si>
  <si>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</si>
  <si>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</si>
  <si>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</si>
  <si>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</si>
  <si>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</si>
  <si>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</si>
  <si>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</si>
  <si>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</si>
  <si>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</si>
  <si>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</si>
  <si>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</si>
  <si>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</si>
  <si>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</si>
  <si>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</si>
  <si>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</si>
  <si>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</si>
  <si>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</si>
  <si>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</si>
  <si>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</si>
  <si>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</si>
  <si>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</si>
  <si>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</si>
  <si>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</si>
  <si>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</si>
  <si>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</si>
  <si>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</si>
  <si>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</si>
  <si>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</si>
  <si>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</si>
  <si>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</si>
  <si>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</si>
  <si>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</si>
  <si>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</si>
  <si>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</si>
  <si>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</si>
  <si>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</si>
  <si>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</si>
  <si>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</si>
  <si>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</si>
  <si>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</si>
  <si>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</si>
  <si>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</si>
  <si>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</si>
  <si>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</si>
  <si>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</si>
  <si>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</si>
  <si>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</si>
  <si>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</si>
  <si>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</si>
  <si>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</si>
  <si>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</si>
  <si>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</si>
  <si>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</si>
  <si>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</si>
  <si>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</si>
  <si>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</si>
  <si>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</si>
  <si>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</si>
  <si>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</si>
  <si>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</si>
  <si>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</si>
  <si>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</si>
  <si>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</si>
  <si>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</si>
  <si>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</si>
  <si>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</si>
  <si>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</si>
  <si>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</si>
  <si>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</si>
  <si>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</si>
  <si>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</si>
  <si>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</si>
  <si>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</si>
  <si>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</si>
  <si>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</si>
  <si>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</si>
  <si>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</si>
  <si>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</si>
  <si>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</si>
  <si>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</si>
  <si>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</si>
  <si>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</si>
  <si>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</si>
  <si>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</si>
  <si>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</si>
  <si>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</si>
  <si>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</si>
  <si>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</si>
  <si>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</si>
  <si>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</si>
  <si>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</si>
  <si>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</si>
  <si>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</si>
  <si>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</si>
  <si>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</si>
  <si>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</si>
  <si>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</si>
  <si>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</si>
  <si>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</si>
  <si>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</si>
  <si>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</si>
  <si>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</si>
  <si>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</si>
  <si>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</si>
  <si>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</si>
  <si>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</si>
  <si>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</si>
  <si>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</si>
  <si>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</si>
  <si>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</si>
  <si>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</si>
  <si>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</si>
  <si>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</si>
  <si>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</si>
  <si>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</si>
  <si>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</si>
  <si>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</si>
  <si>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</si>
  <si>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</si>
  <si>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</si>
  <si>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</si>
  <si>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</si>
  <si>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</si>
  <si>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</si>
  <si>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</si>
  <si>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</si>
  <si>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</si>
  <si>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</si>
  <si>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</si>
  <si>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</si>
  <si>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</si>
  <si>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</si>
  <si>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</si>
  <si>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</si>
  <si>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</si>
  <si>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</si>
  <si>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</si>
  <si>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</si>
  <si>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</si>
  <si>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</si>
  <si>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</si>
  <si>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</si>
  <si>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</si>
  <si>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</si>
  <si>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</si>
  <si>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</si>
  <si>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</si>
  <si>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</si>
  <si>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</si>
  <si>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</si>
  <si>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</si>
  <si>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</si>
  <si>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</si>
  <si>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</si>
  <si>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</si>
  <si>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</si>
  <si>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</si>
  <si>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</si>
  <si>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</si>
  <si>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</si>
  <si>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</si>
  <si>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</si>
  <si>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</si>
  <si>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</si>
  <si>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</si>
  <si>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</si>
  <si>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</si>
  <si>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</si>
  <si>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</si>
  <si>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</si>
  <si>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</si>
  <si>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</si>
  <si>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</si>
  <si>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</si>
  <si>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</si>
  <si>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</si>
  <si>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</si>
  <si>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</si>
  <si>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</si>
  <si>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</si>
  <si>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</si>
  <si>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</si>
  <si>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</si>
  <si>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</si>
  <si>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</si>
  <si>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</si>
  <si>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</si>
  <si>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</si>
  <si>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</si>
  <si>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</si>
  <si>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</si>
  <si>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</si>
  <si>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</si>
  <si>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</si>
  <si>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</si>
  <si>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</si>
  <si>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</si>
  <si>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</si>
  <si>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</si>
  <si>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</si>
  <si>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</si>
  <si>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</si>
  <si>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</si>
  <si>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</si>
  <si>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</si>
  <si>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</si>
  <si>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</si>
  <si>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</si>
  <si>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</si>
  <si>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</si>
  <si>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</si>
  <si>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</si>
  <si>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</si>
  <si>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</si>
  <si>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</si>
  <si>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</si>
  <si>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</si>
  <si>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</si>
  <si>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</si>
  <si>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</si>
  <si>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</si>
  <si>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</si>
  <si>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</si>
  <si>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</si>
  <si>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</si>
  <si>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</si>
  <si>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</si>
  <si>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</si>
  <si>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</si>
  <si>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</si>
  <si>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</si>
  <si>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</si>
  <si>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</si>
  <si>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</si>
  <si>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</si>
  <si>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</si>
  <si>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</si>
  <si>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</si>
  <si>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</si>
  <si>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</si>
  <si>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</si>
  <si>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</si>
  <si>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</si>
  <si>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</si>
  <si>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</si>
  <si>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</si>
  <si>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</si>
  <si>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</si>
  <si>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</si>
  <si>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</si>
  <si>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</si>
  <si>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</si>
  <si>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</si>
  <si>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</si>
  <si>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</si>
  <si>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</si>
  <si>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</si>
  <si>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</si>
  <si>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</si>
  <si>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</si>
  <si>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</si>
  <si>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</si>
  <si>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</si>
  <si>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</si>
  <si>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</si>
  <si>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</si>
  <si>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</si>
  <si>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</si>
  <si>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</si>
  <si>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</si>
  <si>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</si>
  <si>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</si>
  <si>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</si>
  <si>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</si>
  <si>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</si>
  <si>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</si>
  <si>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</si>
  <si>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</si>
  <si>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</si>
  <si>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</si>
  <si>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</si>
  <si>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</si>
  <si>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</si>
  <si>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</si>
  <si>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</si>
  <si>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</si>
  <si>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</si>
  <si>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</si>
  <si>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</si>
  <si>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</si>
  <si>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</si>
  <si>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</si>
  <si>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</si>
  <si>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</si>
  <si>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</si>
  <si>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</si>
  <si>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</si>
  <si>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</si>
  <si>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</si>
  <si>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</si>
  <si>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</si>
  <si>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</si>
  <si>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</si>
  <si>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</si>
  <si>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</si>
  <si>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</si>
  <si>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</si>
  <si>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</si>
  <si>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</si>
  <si>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</si>
  <si>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</si>
  <si>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</si>
  <si>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</si>
  <si>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</si>
  <si>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</si>
  <si>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</si>
  <si>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</si>
  <si>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</si>
  <si>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</si>
  <si>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</si>
  <si>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</si>
  <si>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</si>
  <si>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</si>
  <si>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</si>
  <si>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</si>
  <si>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</si>
  <si>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</si>
  <si>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</si>
  <si>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</si>
  <si>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</si>
  <si>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</si>
  <si>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</si>
  <si>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</si>
  <si>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</si>
  <si>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</si>
  <si>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</si>
  <si>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</si>
  <si>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</si>
  <si>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</si>
  <si>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</si>
  <si>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</si>
  <si>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</si>
  <si>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</si>
  <si>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</si>
  <si>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</si>
  <si>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</si>
  <si>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</si>
  <si>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</si>
  <si>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</si>
  <si>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</si>
  <si>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</si>
  <si>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</si>
  <si>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</si>
  <si>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</si>
  <si>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</si>
  <si>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</si>
  <si>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</si>
  <si>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</si>
  <si>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</si>
  <si>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</si>
  <si>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</si>
  <si>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</si>
  <si>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</si>
  <si>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</si>
  <si>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</si>
  <si>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</si>
  <si>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</si>
  <si>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</si>
  <si>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</si>
  <si>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</si>
  <si>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</si>
  <si>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</si>
  <si>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</si>
  <si>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</si>
  <si>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</si>
  <si>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</si>
  <si>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</si>
  <si>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</si>
  <si>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</si>
  <si>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</si>
  <si>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</si>
  <si>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</si>
  <si>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</si>
  <si>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</si>
  <si>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</si>
  <si>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</si>
  <si>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</si>
  <si>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</si>
  <si>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</si>
  <si>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</si>
  <si>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</si>
  <si>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</si>
  <si>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</si>
  <si>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</si>
  <si>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</si>
  <si>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</si>
  <si>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</si>
  <si>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</si>
  <si>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</si>
  <si>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</si>
  <si>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</si>
  <si>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</si>
  <si>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</si>
  <si>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</si>
  <si>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</si>
  <si>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</si>
  <si>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</si>
  <si>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</si>
  <si>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</si>
  <si>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</si>
  <si>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</si>
  <si>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</si>
  <si>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</si>
  <si>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</si>
  <si>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</si>
  <si>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</si>
  <si>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</si>
  <si>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</si>
  <si>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</si>
  <si>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</si>
  <si>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</si>
  <si>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</si>
  <si>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</si>
  <si>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</si>
  <si>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</si>
  <si>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</si>
  <si>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</si>
  <si>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</si>
  <si>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</si>
  <si>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</si>
  <si>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</si>
  <si>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</si>
  <si>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</si>
  <si>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</si>
  <si>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</si>
  <si>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</si>
  <si>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</si>
  <si>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</si>
  <si>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</si>
  <si>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</si>
  <si>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</si>
  <si>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</si>
  <si>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</si>
  <si>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</si>
  <si>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</si>
  <si>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</si>
  <si>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</si>
  <si>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</si>
  <si>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</si>
  <si>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</si>
  <si>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</si>
  <si>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</si>
  <si>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</si>
  <si>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</si>
  <si>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</si>
  <si>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</si>
  <si>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</si>
  <si>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</si>
  <si>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</si>
  <si>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</si>
  <si>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</si>
  <si>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</si>
  <si>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</si>
  <si>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</si>
  <si>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</si>
  <si>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</si>
  <si>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</si>
  <si>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</si>
  <si>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</si>
  <si>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</si>
  <si>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</si>
  <si>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</si>
  <si>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</si>
  <si>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</si>
  <si>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</si>
  <si>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</si>
  <si>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</si>
  <si>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</si>
  <si>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</si>
  <si>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</si>
  <si>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</si>
  <si>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</si>
  <si>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</si>
  <si>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</si>
  <si>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</si>
  <si>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</si>
  <si>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</si>
  <si>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</si>
  <si>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</si>
  <si>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</si>
  <si>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</si>
  <si>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</si>
  <si>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</si>
  <si>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</si>
  <si>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</si>
  <si>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</si>
  <si>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</si>
  <si>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</si>
  <si>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</si>
  <si>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</si>
  <si>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</si>
  <si>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</si>
  <si>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</si>
  <si>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</si>
  <si>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</si>
  <si>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</si>
  <si>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</si>
  <si>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</si>
  <si>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</si>
  <si>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</si>
  <si>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</si>
  <si>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</si>
  <si>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</si>
  <si>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</si>
  <si>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</si>
  <si>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</si>
  <si>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</si>
  <si>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</si>
  <si>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</si>
  <si>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</si>
  <si>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</si>
  <si>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</si>
  <si>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</si>
  <si>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</si>
  <si>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</si>
  <si>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</si>
  <si>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</si>
  <si>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</si>
  <si>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</si>
  <si>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</si>
  <si>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</si>
  <si>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</si>
  <si>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</si>
  <si>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</si>
  <si>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</si>
  <si>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</si>
  <si>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</si>
  <si>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</si>
  <si>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</si>
  <si>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</si>
  <si>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</si>
  <si>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</si>
  <si>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</si>
  <si>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</si>
  <si>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</si>
  <si>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</si>
  <si>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</si>
  <si>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</si>
  <si>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</si>
  <si>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</si>
  <si>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</si>
  <si>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</si>
  <si>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</si>
  <si>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</si>
  <si>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</si>
  <si>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</si>
  <si>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</si>
  <si>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</si>
  <si>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</si>
  <si>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</si>
  <si>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</si>
  <si>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</si>
  <si>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</si>
  <si>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</si>
  <si>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</si>
  <si>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</si>
  <si>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</si>
  <si>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</si>
  <si>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</si>
  <si>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</si>
  <si>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</si>
  <si>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</si>
  <si>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</si>
  <si>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</si>
  <si>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</si>
  <si>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</si>
  <si>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</si>
  <si>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</si>
  <si>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</si>
  <si>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</si>
  <si>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</si>
  <si>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</si>
  <si>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</si>
  <si>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</si>
  <si>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</si>
  <si>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</si>
  <si>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</si>
  <si>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</si>
  <si>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</si>
  <si>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</si>
  <si>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</si>
  <si>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</si>
  <si>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</si>
  <si>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</si>
  <si>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</si>
  <si>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</si>
  <si>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</si>
  <si>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</si>
  <si>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</si>
  <si>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</si>
  <si>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</si>
  <si>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</si>
  <si>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</si>
  <si>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</si>
  <si>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</si>
  <si>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</si>
  <si>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</si>
  <si>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</si>
  <si>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</si>
  <si>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</si>
  <si>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</si>
  <si>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</si>
  <si>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</si>
  <si>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</si>
  <si>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</si>
  <si>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</si>
  <si>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</si>
  <si>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</si>
  <si>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</si>
  <si>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</si>
  <si>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</si>
  <si>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</si>
  <si>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</si>
  <si>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</si>
  <si>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</si>
  <si>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</si>
  <si>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</si>
  <si>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</si>
  <si>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</si>
  <si>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</si>
  <si>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</si>
  <si>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</si>
  <si>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</si>
  <si>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</si>
  <si>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</si>
  <si>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</si>
  <si>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</si>
  <si>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</si>
  <si>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</si>
  <si>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</si>
  <si>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</si>
  <si>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</si>
  <si>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</si>
  <si>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</si>
  <si>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</si>
  <si>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</si>
  <si>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</si>
  <si>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</si>
  <si>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</si>
  <si>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</si>
  <si>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</si>
  <si>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</si>
  <si>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</si>
  <si>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</si>
  <si>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</si>
  <si>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</si>
  <si>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</si>
  <si>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</si>
  <si>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</si>
  <si>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</si>
  <si>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</si>
  <si>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</si>
  <si>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</si>
  <si>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</si>
  <si>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</si>
  <si>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</si>
  <si>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</si>
  <si>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</si>
  <si>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</si>
  <si>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</si>
  <si>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</si>
  <si>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</si>
  <si>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</si>
  <si>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</si>
  <si>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</si>
  <si>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</si>
  <si>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</si>
  <si>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</si>
  <si>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</si>
  <si>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</si>
  <si>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</si>
  <si>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</si>
  <si>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</si>
  <si>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</si>
  <si>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</si>
  <si>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</si>
  <si>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</si>
  <si>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</si>
  <si>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</si>
  <si>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</si>
  <si>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</si>
  <si>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</si>
  <si>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</si>
  <si>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</si>
  <si>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</si>
  <si>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</si>
  <si>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</si>
  <si>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</si>
  <si>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</si>
  <si>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</si>
  <si>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</si>
  <si>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</si>
  <si>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</si>
  <si>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</si>
  <si>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</si>
  <si>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</si>
  <si>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</si>
  <si>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</si>
  <si>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</si>
  <si>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</si>
  <si>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</si>
  <si>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</si>
  <si>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</si>
  <si>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</si>
  <si>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</si>
  <si>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</si>
  <si>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</si>
  <si>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</si>
  <si>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</si>
  <si>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</si>
  <si>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</si>
  <si>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</si>
  <si>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</si>
  <si>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</si>
  <si>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</si>
  <si>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</si>
  <si>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</si>
  <si>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</si>
  <si>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</si>
  <si>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</si>
  <si>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</si>
  <si>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</si>
  <si>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</si>
  <si>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</si>
  <si>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</si>
  <si>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</si>
  <si>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</si>
  <si>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</si>
  <si>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</si>
  <si>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</si>
  <si>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</si>
  <si>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</si>
  <si>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</si>
  <si>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</si>
  <si>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</si>
  <si>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</si>
  <si>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</si>
  <si>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</si>
  <si>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</si>
  <si>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</si>
  <si>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</si>
  <si>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</si>
  <si>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</si>
  <si>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</si>
  <si>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</si>
  <si>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</si>
  <si>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</si>
  <si>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</si>
  <si>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</si>
  <si>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</si>
  <si>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</si>
  <si>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</si>
  <si>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</si>
  <si>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</si>
  <si>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</si>
  <si>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</si>
  <si>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</si>
  <si>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</si>
  <si>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</si>
  <si>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</si>
  <si>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</si>
  <si>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</si>
  <si>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</si>
  <si>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</si>
  <si>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</si>
  <si>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</si>
  <si>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</si>
  <si>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</si>
  <si>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</si>
  <si>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</si>
  <si>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</si>
  <si>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</si>
  <si>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</si>
  <si>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</si>
  <si>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</si>
  <si>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</si>
  <si>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</si>
  <si>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</si>
  <si>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</si>
  <si>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</si>
  <si>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</si>
  <si>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</si>
  <si>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</si>
  <si>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</si>
  <si>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</si>
  <si>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</si>
  <si>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</si>
  <si>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</si>
  <si>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</si>
  <si>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</si>
  <si>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</si>
  <si>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</si>
  <si>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</si>
  <si>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</si>
  <si>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</si>
  <si>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</si>
  <si>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</si>
  <si>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</si>
  <si>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</si>
  <si>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</si>
  <si>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</si>
  <si>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</si>
  <si>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</si>
  <si>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</si>
  <si>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</si>
  <si>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</si>
  <si>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</si>
  <si>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</si>
  <si>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</si>
  <si>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</si>
  <si>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</si>
  <si>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</si>
  <si>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</si>
  <si>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</si>
  <si>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</si>
  <si>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</si>
  <si>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</si>
  <si>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</si>
  <si>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</si>
  <si>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</si>
  <si>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</si>
  <si>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</si>
  <si>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</si>
  <si>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</si>
  <si>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</si>
  <si>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</si>
  <si>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</si>
  <si>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</si>
  <si>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</si>
  <si>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</si>
  <si>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</si>
  <si>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</si>
  <si>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</si>
  <si>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</si>
  <si>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</si>
  <si>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</si>
  <si>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</si>
  <si>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</si>
  <si>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</si>
  <si>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</si>
  <si>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</si>
  <si>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</si>
  <si>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</si>
  <si>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</si>
  <si>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</si>
  <si>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</si>
  <si>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</si>
  <si>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</si>
  <si>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</si>
  <si>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</si>
  <si>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</si>
  <si>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</si>
  <si>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</si>
  <si>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</si>
  <si>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</si>
  <si>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</si>
  <si>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</si>
  <si>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</si>
  <si>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</si>
  <si>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</si>
  <si>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</si>
  <si>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</si>
  <si>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</si>
  <si>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</si>
  <si>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</si>
  <si>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</si>
  <si>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</si>
  <si>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</si>
  <si>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</si>
  <si>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</si>
  <si>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</si>
  <si>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</si>
  <si>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</si>
  <si>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</si>
  <si>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</si>
  <si>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</si>
  <si>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</si>
  <si>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</si>
  <si>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</si>
  <si>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</si>
  <si>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</si>
  <si>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</si>
  <si>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</si>
  <si>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</si>
  <si>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</si>
  <si>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</si>
  <si>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</si>
  <si>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</si>
  <si>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</si>
  <si>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</si>
  <si>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</si>
  <si>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</si>
  <si>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</si>
  <si>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</si>
  <si>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</si>
  <si>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</si>
  <si>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</si>
  <si>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</si>
  <si>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</si>
  <si>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</si>
  <si>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</si>
  <si>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</si>
  <si>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</si>
  <si>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</si>
  <si>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</si>
  <si>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</si>
  <si>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</si>
  <si>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</si>
  <si>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</si>
  <si>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</si>
  <si>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</si>
  <si>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</si>
  <si>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</si>
  <si>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</si>
  <si>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</si>
  <si>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</si>
  <si>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</si>
  <si>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</si>
  <si>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</si>
  <si>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</si>
  <si>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</si>
  <si>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</si>
  <si>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</si>
  <si>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</si>
  <si>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</si>
  <si>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</si>
  <si>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</si>
  <si>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</si>
  <si>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</si>
  <si>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</si>
  <si>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</si>
  <si>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</si>
  <si>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</si>
  <si>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</si>
  <si>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</si>
  <si>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</si>
  <si>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</si>
  <si>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</si>
  <si>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</si>
  <si>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</si>
  <si>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</si>
  <si>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</si>
  <si>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</si>
  <si>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</si>
  <si>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</si>
  <si>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</si>
  <si>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</si>
  <si>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</si>
  <si>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</si>
  <si>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</si>
  <si>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</si>
  <si>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</si>
  <si>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</si>
  <si>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</si>
  <si>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</si>
  <si>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</si>
  <si>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</si>
  <si>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</si>
  <si>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</si>
  <si>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</si>
  <si>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</si>
  <si>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</si>
  <si>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</si>
  <si>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</si>
  <si>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</si>
  <si>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</si>
  <si>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</si>
  <si>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</si>
  <si>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</si>
  <si>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</si>
  <si>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</si>
  <si>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</si>
  <si>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</si>
  <si>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</si>
  <si>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</si>
  <si>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</si>
  <si>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</si>
  <si>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</si>
  <si>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</si>
  <si>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</si>
  <si>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</si>
  <si>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</si>
  <si>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</si>
  <si>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</si>
  <si>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</si>
  <si>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</si>
  <si>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</si>
  <si>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</si>
  <si>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</si>
  <si>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</si>
  <si>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</si>
  <si>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</si>
  <si>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</si>
  <si>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</si>
  <si>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</si>
  <si>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</si>
  <si>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</si>
  <si>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</si>
  <si>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</si>
  <si>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</si>
  <si>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</si>
  <si>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</si>
  <si>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</si>
  <si>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</si>
  <si>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</si>
  <si>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</si>
  <si>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</si>
  <si>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</si>
  <si>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</si>
  <si>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</si>
  <si>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</si>
  <si>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</si>
  <si>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</si>
  <si>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</si>
  <si>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</si>
  <si>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</si>
  <si>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</si>
  <si>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</si>
  <si>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</si>
  <si>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</si>
  <si>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</si>
  <si>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</si>
  <si>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</si>
  <si>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</si>
  <si>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</si>
  <si>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</si>
  <si>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</si>
  <si>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</si>
  <si>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</si>
  <si>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</si>
  <si>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</si>
  <si>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</si>
  <si>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</si>
  <si>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</si>
  <si>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</si>
  <si>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</si>
  <si>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</si>
  <si>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</si>
  <si>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</si>
  <si>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</si>
  <si>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</si>
  <si>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</si>
  <si>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</si>
  <si>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</si>
  <si>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</si>
  <si>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</si>
  <si>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</si>
  <si>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</si>
  <si>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</si>
  <si>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</si>
  <si>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</si>
  <si>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</si>
  <si>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</si>
  <si>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</si>
  <si>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</si>
  <si>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</si>
  <si>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</si>
  <si>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</si>
  <si>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</si>
  <si>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</si>
  <si>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</si>
  <si>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</si>
  <si>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</si>
  <si>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</si>
  <si>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</si>
  <si>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</si>
  <si>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</si>
  <si>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</si>
  <si>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</si>
  <si>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</si>
  <si>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</si>
  <si>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</si>
  <si>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</si>
  <si>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</si>
  <si>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</si>
  <si>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</si>
  <si>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</si>
  <si>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</si>
  <si>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</si>
  <si>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</si>
  <si>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</si>
  <si>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</si>
  <si>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</si>
  <si>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</si>
  <si>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</si>
  <si>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</si>
  <si>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</si>
  <si>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</si>
  <si>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</si>
  <si>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</si>
  <si>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</si>
  <si>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</si>
  <si>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</si>
  <si>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</si>
  <si>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</si>
  <si>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</si>
  <si>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</si>
  <si>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</si>
  <si>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</si>
  <si>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</si>
  <si>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</si>
  <si>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</si>
  <si>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</si>
  <si>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</si>
  <si>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</si>
  <si>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</si>
  <si>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</si>
  <si>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</si>
  <si>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</si>
  <si>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</si>
  <si>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</si>
  <si>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</si>
  <si>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</si>
  <si>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</si>
  <si>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</si>
  <si>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</si>
  <si>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</si>
  <si>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</si>
  <si>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</si>
  <si>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</si>
  <si>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</si>
  <si>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</si>
  <si>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</si>
  <si>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</si>
  <si>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</si>
  <si>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</si>
  <si>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</si>
  <si>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</si>
  <si>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</si>
  <si>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</si>
  <si>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</si>
  <si>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</si>
  <si>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</si>
  <si>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</si>
  <si>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</si>
  <si>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</si>
  <si>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</si>
  <si>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</si>
  <si>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</si>
  <si>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</si>
  <si>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</si>
  <si>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</si>
  <si>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</si>
  <si>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</si>
  <si>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</si>
  <si>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</si>
  <si>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</si>
  <si>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</si>
  <si>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</si>
  <si>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</si>
  <si>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</si>
  <si>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</si>
  <si>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</si>
  <si>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</si>
  <si>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</si>
  <si>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</si>
  <si>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</si>
  <si>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</si>
  <si>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</si>
  <si>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</si>
  <si>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</si>
  <si>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</si>
  <si>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</si>
  <si>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</si>
  <si>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</si>
  <si>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</si>
  <si>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</si>
  <si>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</si>
  <si>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</si>
  <si>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</si>
  <si>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</si>
  <si>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</si>
  <si>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</si>
  <si>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</si>
  <si>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</si>
  <si>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</si>
  <si>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</si>
  <si>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</si>
  <si>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</si>
  <si>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</si>
  <si>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</si>
  <si>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</si>
  <si>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</si>
  <si>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</si>
  <si>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</si>
  <si>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</si>
  <si>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</si>
  <si>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</si>
  <si>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</si>
  <si>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</si>
  <si>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</si>
  <si>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</si>
  <si>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</si>
  <si>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</si>
  <si>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</si>
  <si>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</si>
  <si>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</si>
  <si>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</si>
  <si>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</si>
  <si>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</si>
  <si>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</si>
  <si>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</si>
  <si>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</si>
  <si>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</si>
  <si>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</si>
  <si>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</si>
  <si>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</si>
  <si>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</si>
  <si>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</si>
  <si>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</si>
  <si>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</si>
  <si>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</si>
  <si>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</si>
  <si>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</si>
  <si>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</si>
  <si>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</si>
  <si>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</si>
  <si>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</si>
  <si>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</si>
  <si>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</si>
  <si>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</si>
  <si>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</si>
  <si>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</si>
  <si>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</si>
  <si>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</si>
  <si>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</si>
  <si>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</si>
  <si>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</si>
  <si>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</si>
  <si>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</si>
  <si>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</si>
  <si>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</si>
  <si>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</si>
  <si>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</si>
  <si>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</si>
  <si>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</si>
  <si>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</si>
  <si>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</si>
  <si>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</si>
  <si>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</si>
  <si>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</si>
  <si>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</si>
  <si>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</si>
  <si>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</si>
  <si>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</si>
  <si>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</si>
  <si>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</si>
  <si>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</si>
  <si>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</si>
  <si>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</si>
  <si>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</si>
  <si>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</si>
  <si>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</si>
  <si>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</si>
  <si>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</si>
  <si>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</si>
  <si>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</si>
  <si>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</si>
  <si>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</si>
  <si>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</si>
  <si>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</si>
  <si>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</si>
  <si>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</si>
  <si>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</si>
  <si>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</si>
  <si>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</si>
  <si>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</si>
  <si>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</si>
  <si>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</si>
  <si>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</si>
  <si>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</si>
  <si>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</si>
  <si>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</si>
  <si>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</si>
  <si>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</si>
  <si>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</si>
  <si>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</si>
  <si>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</si>
  <si>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</si>
  <si>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</si>
  <si>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</si>
  <si>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</si>
  <si>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</si>
  <si>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</si>
  <si>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</si>
  <si>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</si>
  <si>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</si>
  <si>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</si>
  <si>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</si>
  <si>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</si>
  <si>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</si>
  <si>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</si>
  <si>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</si>
  <si>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</si>
  <si>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</si>
  <si>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</si>
  <si>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</si>
  <si>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</si>
  <si>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</si>
  <si>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</si>
  <si>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</si>
  <si>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</si>
  <si>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</si>
  <si>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</si>
  <si>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</si>
  <si>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</si>
  <si>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</si>
  <si>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</si>
  <si>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</si>
  <si>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</si>
  <si>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</si>
  <si>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</si>
  <si>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</si>
  <si>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</si>
  <si>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</si>
  <si>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</si>
  <si>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</si>
  <si>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</si>
  <si>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</si>
  <si>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</si>
  <si>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</si>
  <si>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</si>
  <si>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</si>
  <si>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</si>
  <si>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</si>
  <si>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</si>
  <si>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</si>
  <si>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</si>
  <si>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</si>
  <si>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</si>
  <si>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</si>
  <si>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</si>
  <si>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</si>
  <si>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</si>
  <si>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</si>
  <si>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</si>
  <si>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</si>
  <si>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</si>
  <si>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</si>
  <si>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</si>
  <si>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</si>
  <si>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</si>
  <si>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</si>
  <si>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</si>
  <si>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</si>
  <si>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</si>
  <si>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</si>
  <si>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</si>
  <si>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</si>
  <si>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</si>
  <si>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</si>
  <si>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</si>
  <si>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</si>
  <si>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</si>
  <si>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</si>
  <si>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</si>
  <si>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</si>
  <si>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</si>
  <si>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</si>
  <si>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</si>
  <si>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</si>
  <si>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</si>
  <si>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</si>
  <si>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</si>
  <si>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</si>
  <si>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</si>
  <si>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</si>
  <si>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</si>
  <si>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</si>
  <si>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</si>
  <si>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</si>
  <si>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</si>
  <si>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</si>
  <si>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</si>
  <si>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</si>
  <si>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</si>
  <si>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</si>
  <si>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</si>
  <si>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</si>
  <si>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</si>
  <si>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</si>
  <si>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</si>
  <si>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</si>
  <si>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</si>
  <si>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</si>
  <si>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</si>
  <si>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</si>
  <si>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</si>
  <si>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</si>
  <si>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</si>
  <si>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</si>
  <si>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</si>
  <si>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</si>
  <si>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</si>
  <si>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</si>
  <si>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</si>
  <si>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</si>
  <si>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</si>
  <si>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</si>
  <si>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</si>
  <si>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</si>
  <si>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</si>
  <si>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</si>
  <si>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</si>
  <si>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</si>
  <si>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</si>
  <si>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</si>
  <si>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</si>
  <si>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</si>
  <si>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</si>
  <si>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</si>
  <si>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</si>
  <si>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</si>
  <si>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</si>
  <si>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</si>
  <si>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</si>
  <si>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</si>
  <si>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</si>
  <si>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</si>
  <si>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</si>
  <si>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</si>
  <si>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</si>
  <si>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</si>
  <si>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</si>
  <si>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</si>
  <si>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</si>
  <si>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</si>
  <si>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</si>
  <si>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</si>
  <si>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</si>
  <si>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</si>
  <si>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</si>
  <si>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</si>
  <si>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</si>
  <si>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</si>
  <si>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</si>
  <si>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</si>
  <si>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</si>
  <si>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</si>
  <si>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</si>
  <si>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</si>
  <si>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</si>
  <si>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</si>
  <si>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</si>
  <si>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</si>
  <si>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</si>
  <si>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</si>
  <si>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</si>
  <si>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</si>
  <si>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</si>
  <si>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</si>
  <si>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</si>
  <si>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</si>
  <si>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</si>
  <si>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</si>
  <si>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</si>
  <si>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</si>
  <si>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</si>
  <si>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</si>
  <si>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</si>
  <si>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</si>
  <si>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</si>
  <si>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</si>
  <si>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</si>
  <si>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</si>
  <si>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</si>
  <si>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</si>
  <si>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</si>
  <si>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</si>
  <si>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</si>
  <si>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</si>
  <si>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</si>
  <si>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</si>
  <si>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</si>
  <si>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</si>
  <si>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</si>
  <si>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</si>
  <si>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</si>
  <si>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</si>
  <si>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</si>
  <si>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</si>
  <si>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</si>
  <si>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</si>
  <si>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</si>
  <si>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</si>
  <si>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</si>
  <si>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</si>
  <si>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</si>
  <si>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</si>
  <si>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</si>
  <si>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</si>
  <si>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</si>
  <si>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</si>
  <si>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</si>
  <si>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</si>
  <si>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</si>
  <si>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</si>
  <si>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</si>
  <si>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</si>
  <si>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</si>
  <si>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</si>
  <si>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</si>
  <si>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</si>
  <si>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</si>
  <si>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</si>
  <si>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</si>
  <si>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</si>
  <si>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</si>
  <si>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</si>
  <si>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</si>
  <si>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</si>
  <si>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</si>
  <si>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</si>
  <si>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</si>
  <si>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</si>
  <si>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</si>
  <si>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</si>
  <si>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</si>
  <si>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</si>
  <si>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</si>
  <si>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</si>
  <si>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</si>
  <si>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</si>
  <si>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</si>
  <si>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</si>
  <si>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</si>
  <si>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</si>
  <si>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</si>
  <si>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</si>
  <si>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</si>
  <si>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</si>
  <si>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</si>
  <si>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</si>
  <si>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</si>
  <si>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</si>
  <si>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</si>
  <si>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</si>
  <si>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</si>
  <si>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</si>
  <si>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</si>
  <si>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</si>
  <si>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</si>
  <si>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</si>
  <si>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</si>
  <si>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</si>
  <si>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</si>
  <si>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</si>
  <si>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</si>
  <si>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</si>
  <si>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</si>
  <si>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</si>
  <si>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</si>
  <si>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</si>
  <si>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</si>
  <si>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</si>
  <si>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</si>
  <si>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</si>
  <si>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</si>
  <si>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</si>
  <si>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</si>
  <si>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</si>
  <si>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</si>
  <si>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</si>
  <si>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</si>
  <si>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</si>
  <si>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</si>
  <si>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</si>
  <si>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</si>
  <si>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</si>
  <si>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</si>
  <si>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</si>
  <si>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</si>
  <si>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</si>
  <si>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</si>
  <si>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</si>
  <si>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</si>
  <si>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</si>
  <si>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</si>
  <si>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</si>
  <si>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</si>
  <si>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</si>
  <si>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</si>
  <si>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</si>
  <si>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</si>
  <si>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</si>
  <si>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</si>
  <si>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</si>
  <si>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</si>
  <si>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</si>
  <si>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</si>
  <si>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</si>
  <si>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</si>
  <si>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</si>
  <si>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</si>
  <si>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</si>
  <si>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</si>
  <si>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</si>
  <si>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</si>
  <si>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</si>
  <si>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</si>
  <si>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</si>
  <si>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</si>
  <si>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</si>
  <si>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</si>
  <si>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</si>
  <si>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</si>
  <si>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</si>
  <si>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</si>
  <si>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</si>
  <si>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</si>
  <si>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</si>
  <si>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</si>
  <si>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</si>
  <si>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</si>
  <si>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</si>
  <si>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</si>
  <si>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</si>
  <si>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</si>
  <si>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</si>
  <si>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</si>
  <si>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</si>
  <si>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</si>
  <si>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</si>
  <si>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</si>
  <si>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</si>
  <si>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</si>
  <si>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</si>
  <si>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</si>
  <si>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</si>
  <si>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</si>
  <si>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</si>
  <si>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</si>
  <si>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</si>
  <si>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</si>
  <si>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</si>
  <si>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</si>
  <si>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</si>
  <si>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</si>
  <si>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</si>
  <si>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</si>
  <si>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</si>
  <si>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</si>
  <si>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</si>
  <si>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</si>
  <si>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</si>
  <si>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</si>
  <si>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</si>
  <si>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</si>
  <si>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</si>
  <si>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</si>
  <si>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</si>
  <si>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</si>
  <si>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</si>
  <si>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</si>
  <si>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</si>
  <si>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</si>
  <si>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</si>
  <si>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</si>
  <si>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</si>
  <si>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</si>
  <si>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</si>
  <si>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</si>
  <si>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</si>
  <si>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</si>
  <si>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</si>
  <si>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</si>
  <si>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</si>
  <si>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</si>
  <si>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</si>
  <si>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</si>
  <si>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</si>
  <si>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</si>
  <si>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</si>
  <si>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</si>
  <si>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</si>
  <si>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</si>
  <si>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</si>
  <si>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</si>
  <si>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</si>
  <si>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</si>
  <si>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</si>
  <si>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</si>
  <si>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</si>
  <si>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</si>
  <si>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</si>
  <si>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</si>
  <si>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</si>
  <si>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</si>
  <si>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</si>
  <si>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</si>
  <si>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</si>
  <si>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</si>
  <si>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</si>
  <si>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</si>
  <si>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</si>
  <si>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</si>
  <si>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</si>
  <si>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</si>
  <si>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</si>
  <si>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</si>
  <si>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</si>
  <si>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</si>
  <si>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</si>
  <si>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</si>
  <si>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</si>
  <si>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</si>
  <si>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</si>
  <si>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</si>
  <si>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</si>
  <si>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</si>
  <si>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</si>
  <si>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</si>
  <si>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</si>
  <si>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</si>
  <si>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</si>
  <si>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</si>
  <si>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</si>
  <si>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</si>
  <si>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</si>
  <si>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</si>
  <si>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</si>
  <si>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</si>
  <si>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</si>
  <si>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</si>
  <si>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</si>
  <si>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</si>
  <si>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</si>
  <si>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</si>
  <si>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</si>
  <si>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</si>
  <si>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</si>
  <si>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</si>
  <si>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</si>
  <si>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</si>
  <si>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</si>
  <si>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</si>
  <si>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</si>
  <si>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</si>
  <si>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</si>
  <si>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</si>
  <si>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</si>
  <si>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</si>
  <si>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</si>
  <si>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</si>
  <si>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</si>
  <si>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</si>
  <si>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</si>
  <si>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</si>
  <si>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</si>
  <si>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</si>
  <si>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</si>
  <si>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</si>
  <si>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</si>
  <si>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</si>
  <si>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</si>
  <si>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</si>
  <si>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</si>
  <si>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</si>
  <si>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</si>
  <si>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</si>
  <si>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</si>
  <si>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</si>
  <si>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</si>
  <si>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</si>
  <si>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</si>
  <si>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</si>
  <si>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</si>
  <si>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</si>
  <si>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</si>
  <si>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</si>
  <si>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</si>
  <si>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</si>
  <si>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</si>
  <si>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</si>
  <si>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</si>
  <si>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</si>
  <si>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</si>
  <si>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</si>
  <si>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</si>
  <si>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</si>
  <si>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</si>
  <si>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</si>
  <si>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</si>
  <si>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</si>
  <si>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</si>
  <si>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</si>
  <si>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</si>
  <si>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</si>
  <si>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</si>
  <si>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</si>
  <si>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</si>
  <si>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</si>
  <si>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</si>
  <si>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</si>
  <si>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</si>
  <si>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</si>
  <si>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</si>
  <si>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</si>
  <si>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</si>
  <si>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</si>
  <si>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</si>
  <si>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</si>
  <si>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</si>
  <si>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</si>
  <si>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</si>
  <si>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</si>
  <si>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</si>
  <si>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</si>
  <si>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</si>
  <si>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</si>
  <si>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</si>
  <si>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</si>
  <si>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</si>
  <si>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</si>
  <si>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</si>
  <si>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</si>
  <si>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</si>
  <si>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</si>
  <si>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</si>
  <si>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</si>
  <si>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</si>
  <si>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</si>
  <si>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</si>
  <si>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</si>
  <si>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</si>
  <si>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</si>
  <si>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</si>
  <si>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</si>
  <si>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</si>
  <si>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</si>
  <si>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</si>
  <si>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</si>
  <si>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</si>
  <si>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</si>
  <si>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</si>
  <si>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</si>
  <si>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</si>
  <si>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</si>
  <si>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</si>
  <si>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</si>
  <si>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</si>
  <si>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</si>
  <si>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</si>
  <si>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</si>
  <si>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</si>
  <si>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</si>
  <si>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</si>
  <si>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</si>
  <si>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</si>
  <si>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</si>
  <si>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</si>
  <si>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</si>
  <si>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</si>
  <si>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</si>
  <si>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</si>
  <si>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</si>
  <si>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</si>
  <si>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</si>
  <si>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</si>
  <si>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</si>
  <si>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</si>
  <si>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</si>
  <si>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</si>
  <si>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</si>
  <si>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</si>
  <si>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</si>
  <si>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</si>
  <si>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</si>
  <si>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</si>
  <si>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</si>
  <si>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</si>
  <si>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</si>
  <si>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</si>
  <si>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</si>
  <si>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</si>
  <si>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</si>
  <si>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</si>
  <si>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</si>
  <si>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</si>
  <si>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</si>
  <si>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</si>
  <si>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</si>
  <si>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</si>
  <si>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</si>
  <si>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</si>
  <si>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</si>
  <si>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</si>
  <si>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</si>
  <si>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</si>
  <si>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</si>
  <si>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</si>
  <si>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</si>
  <si>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</si>
  <si>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</si>
  <si>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</si>
  <si>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</si>
  <si>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</si>
  <si>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</si>
  <si>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</si>
  <si>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</si>
  <si>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</si>
  <si>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</si>
  <si>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</si>
  <si>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</si>
  <si>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</si>
  <si>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</si>
  <si>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</si>
  <si>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</si>
  <si>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</si>
  <si>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</si>
  <si>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</si>
  <si>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</si>
  <si>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</si>
  <si>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</si>
  <si>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</si>
  <si>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</si>
  <si>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</si>
  <si>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</si>
  <si>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</si>
  <si>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</si>
  <si>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</si>
  <si>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</si>
  <si>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</si>
  <si>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</si>
  <si>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</si>
  <si>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</si>
  <si>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</si>
  <si>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</si>
  <si>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</si>
  <si>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</si>
  <si>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</si>
  <si>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</si>
  <si>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</si>
  <si>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</si>
  <si>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</si>
  <si>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</si>
  <si>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</si>
  <si>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</si>
  <si>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</si>
  <si>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</si>
  <si>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</si>
  <si>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</si>
  <si>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</si>
  <si>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</si>
  <si>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</si>
  <si>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</si>
  <si>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</si>
  <si>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</si>
  <si>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</si>
  <si>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</si>
  <si>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</si>
  <si>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</si>
  <si>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</si>
  <si>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</si>
  <si>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</si>
  <si>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</si>
  <si>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</si>
  <si>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</si>
  <si>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</si>
  <si>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</si>
  <si>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</si>
  <si>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</si>
  <si>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</si>
  <si>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</si>
  <si>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</si>
  <si>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</si>
  <si>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</si>
  <si>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</si>
  <si>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</si>
  <si>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</si>
  <si>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</si>
  <si>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</si>
  <si>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</si>
  <si>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</si>
  <si>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</si>
  <si>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</si>
  <si>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</si>
  <si>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</si>
  <si>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</si>
  <si>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</si>
  <si>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</si>
  <si>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</si>
  <si>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</si>
  <si>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</si>
  <si>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</si>
  <si>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</si>
  <si>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</si>
  <si>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</si>
  <si>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</si>
  <si>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</si>
  <si>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</si>
  <si>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</si>
  <si>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</si>
  <si>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</si>
  <si>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</si>
  <si>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</si>
  <si>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</si>
  <si>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</si>
  <si>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</si>
  <si>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</si>
  <si>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</si>
  <si>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</si>
  <si>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</si>
  <si>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</si>
  <si>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</si>
  <si>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</si>
  <si>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</si>
  <si>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</si>
  <si>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</si>
  <si>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</si>
  <si>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</si>
  <si>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</si>
  <si>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</si>
  <si>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</si>
  <si>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</si>
  <si>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</si>
  <si>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</si>
  <si>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</si>
  <si>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</si>
  <si>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</si>
  <si>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</si>
  <si>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</si>
  <si>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</si>
  <si>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</si>
  <si>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</si>
  <si>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</si>
  <si>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</si>
  <si>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</si>
  <si>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</si>
  <si>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</si>
  <si>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</si>
  <si>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</si>
  <si>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</si>
  <si>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</si>
  <si>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</si>
  <si>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</si>
  <si>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</si>
  <si>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</si>
  <si>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</si>
  <si>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</si>
  <si>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</si>
  <si>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</si>
  <si>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</si>
  <si>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</si>
  <si>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</si>
  <si>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</si>
  <si>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</si>
  <si>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</si>
  <si>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</si>
  <si>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</si>
  <si>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</si>
  <si>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</si>
  <si>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</si>
  <si>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</si>
  <si>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</si>
  <si>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</si>
  <si>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</si>
  <si>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</si>
  <si>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</si>
  <si>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</si>
  <si>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</si>
  <si>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</si>
  <si>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</si>
  <si>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</si>
  <si>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</si>
  <si>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</si>
  <si>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</si>
  <si>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</si>
  <si>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</si>
  <si>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</si>
  <si>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</si>
  <si>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</si>
  <si>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</si>
  <si>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</si>
  <si>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</si>
  <si>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</si>
  <si>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</si>
  <si>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</si>
  <si>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</si>
  <si>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</si>
  <si>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</si>
  <si>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</si>
  <si>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</si>
  <si>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</si>
  <si>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</si>
  <si>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</si>
  <si>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</si>
  <si>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</si>
  <si>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</si>
  <si>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</si>
  <si>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</si>
  <si>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</si>
  <si>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</si>
  <si>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</si>
  <si>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</si>
  <si>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</si>
  <si>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</si>
  <si>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</si>
  <si>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</si>
  <si>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</si>
  <si>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</si>
  <si>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</si>
  <si>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</si>
  <si>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</si>
  <si>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</si>
  <si>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</si>
  <si>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</si>
  <si>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</si>
  <si>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</si>
  <si>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</si>
  <si>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</si>
  <si>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</si>
  <si>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</si>
  <si>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</si>
  <si>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</si>
  <si>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</si>
  <si>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</si>
  <si>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</si>
  <si>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</si>
  <si>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</si>
  <si>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</si>
  <si>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</si>
  <si>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</si>
  <si>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</si>
  <si>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</si>
  <si>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</si>
  <si>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</si>
  <si>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</si>
  <si>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</si>
  <si>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</si>
  <si>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</si>
  <si>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</si>
  <si>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</si>
  <si>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</si>
  <si>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</si>
  <si>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</si>
  <si>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</si>
  <si>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</si>
  <si>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</si>
  <si>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</si>
  <si>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</si>
  <si>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</si>
  <si>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</si>
  <si>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</si>
  <si>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</si>
  <si>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</si>
  <si>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</si>
  <si>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</si>
  <si>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</si>
  <si>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</si>
  <si>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</si>
  <si>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</si>
  <si>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</si>
  <si>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</si>
  <si>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</si>
  <si>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</si>
  <si>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</si>
  <si>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</si>
  <si>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</si>
  <si>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</si>
  <si>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</si>
  <si>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</si>
  <si>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</si>
  <si>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</si>
  <si>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</si>
  <si>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</si>
  <si>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</si>
  <si>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</si>
  <si>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</si>
  <si>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</si>
  <si>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</si>
  <si>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</si>
  <si>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</si>
  <si>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</si>
  <si>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</si>
  <si>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</si>
  <si>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</si>
  <si>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</si>
  <si>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</si>
  <si>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</si>
  <si>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</si>
  <si>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</si>
  <si>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</si>
  <si>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</si>
  <si>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</si>
  <si>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</si>
  <si>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</si>
  <si>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</si>
  <si>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</si>
  <si>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</si>
  <si>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</si>
  <si>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</si>
  <si>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</si>
  <si>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</si>
  <si>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</si>
  <si>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</si>
  <si>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</si>
  <si>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</si>
  <si>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</si>
  <si>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</si>
  <si>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</si>
  <si>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</si>
  <si>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</si>
  <si>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</si>
  <si>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</si>
  <si>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</si>
  <si>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</si>
  <si>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</si>
  <si>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</si>
  <si>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</si>
  <si>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</si>
  <si>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</si>
  <si>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</si>
  <si>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</si>
  <si>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</si>
  <si>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</si>
  <si>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</si>
  <si>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</si>
  <si>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</si>
  <si>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</si>
  <si>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</si>
  <si>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</si>
  <si>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</si>
  <si>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</si>
  <si>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</si>
  <si>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</si>
  <si>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</si>
  <si>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</si>
  <si>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</si>
  <si>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</si>
  <si>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</si>
  <si>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</si>
  <si>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</si>
  <si>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</si>
  <si>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</si>
  <si>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</si>
  <si>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</si>
  <si>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</si>
  <si>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</si>
  <si>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</si>
  <si>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</si>
  <si>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</si>
  <si>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</si>
  <si>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</si>
  <si>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</si>
  <si>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</si>
  <si>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</si>
  <si>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</si>
  <si>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</si>
  <si>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</si>
  <si>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</si>
  <si>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</si>
  <si>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</si>
  <si>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</si>
  <si>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</si>
  <si>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</si>
  <si>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</si>
  <si>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</si>
  <si>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</si>
  <si>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</si>
  <si>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</si>
  <si>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</si>
  <si>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</si>
  <si>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</si>
  <si>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</si>
  <si>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</si>
  <si>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</si>
  <si>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</si>
  <si>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</si>
  <si>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</si>
  <si>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</si>
  <si>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</si>
  <si>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</si>
  <si>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</si>
  <si>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</si>
  <si>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</si>
  <si>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</si>
  <si>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</si>
  <si>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</si>
  <si>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</si>
  <si>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</si>
  <si>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</si>
  <si>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</si>
  <si>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</si>
  <si>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</si>
  <si>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</si>
  <si>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</si>
  <si>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</si>
  <si>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</si>
  <si>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</si>
  <si>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</si>
  <si>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</si>
  <si>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</si>
  <si>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</si>
  <si>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</si>
  <si>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</si>
  <si>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</si>
  <si>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</si>
  <si>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</si>
  <si>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</si>
  <si>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</si>
  <si>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</si>
  <si>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</si>
  <si>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</si>
  <si>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</si>
  <si>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</si>
  <si>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</si>
  <si>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</si>
  <si>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</si>
  <si>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</si>
  <si>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</si>
  <si>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</si>
  <si>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</si>
  <si>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</si>
  <si>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</si>
  <si>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</si>
  <si>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</si>
  <si>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</si>
  <si>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</si>
  <si>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</si>
  <si>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</si>
  <si>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</si>
  <si>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</si>
  <si>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</si>
  <si>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</si>
  <si>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</si>
  <si>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</si>
  <si>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</si>
  <si>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</si>
  <si>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</si>
  <si>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</si>
  <si>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</si>
  <si>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</si>
  <si>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</si>
  <si>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</si>
  <si>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</si>
  <si>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</si>
  <si>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</si>
  <si>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</si>
  <si>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</si>
  <si>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</si>
  <si>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</si>
  <si>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</si>
  <si>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</si>
  <si>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</si>
  <si>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</si>
  <si>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</si>
  <si>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</si>
  <si>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</si>
  <si>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</si>
  <si>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</si>
  <si>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</si>
  <si>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</si>
  <si>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</si>
  <si>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</si>
  <si>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</si>
  <si>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</si>
  <si>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</si>
  <si>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</si>
  <si>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</si>
  <si>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</si>
  <si>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</si>
  <si>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</si>
  <si>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</si>
  <si>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</si>
  <si>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</si>
  <si>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</si>
  <si>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</si>
  <si>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</si>
  <si>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</si>
  <si>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</si>
  <si>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</si>
  <si>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</si>
  <si>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</si>
  <si>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</si>
  <si>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</si>
  <si>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</si>
  <si>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</si>
  <si>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</si>
  <si>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</si>
  <si>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</si>
  <si>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</si>
  <si>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</si>
  <si>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</si>
  <si>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</si>
  <si>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</si>
  <si>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</si>
  <si>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</si>
  <si>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</si>
  <si>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</si>
  <si>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</si>
  <si>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</si>
  <si>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</si>
  <si>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</si>
  <si>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</si>
  <si>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</si>
  <si>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</si>
  <si>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</si>
  <si>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</si>
  <si>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</si>
  <si>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</si>
  <si>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</si>
  <si>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</si>
  <si>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</si>
  <si>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</si>
  <si>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</si>
  <si>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</si>
  <si>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</si>
  <si>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</si>
  <si>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</si>
  <si>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</si>
  <si>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</si>
  <si>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</si>
  <si>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</si>
  <si>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</si>
  <si>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</si>
  <si>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</si>
  <si>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</si>
  <si>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</si>
  <si>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</si>
  <si>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</si>
  <si>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</si>
  <si>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</si>
  <si>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</si>
  <si>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</si>
  <si>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</si>
  <si>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</si>
  <si>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</si>
  <si>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</si>
  <si>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</si>
  <si>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</si>
  <si>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</si>
  <si>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</si>
  <si>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</si>
  <si>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</si>
  <si>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</si>
  <si>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</si>
  <si>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</si>
  <si>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</si>
  <si>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</si>
  <si>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</si>
  <si>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</si>
  <si>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</si>
  <si>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</si>
  <si>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</si>
  <si>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</si>
  <si>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</si>
  <si>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</si>
  <si>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</si>
  <si>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</si>
  <si>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</si>
  <si>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</si>
  <si>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</si>
  <si>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</si>
  <si>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</si>
  <si>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</si>
  <si>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</si>
  <si>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</si>
  <si>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</si>
  <si>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</si>
  <si>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</si>
  <si>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</si>
  <si>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</si>
  <si>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</si>
  <si>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</si>
  <si>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</si>
  <si>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</si>
  <si>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</si>
  <si>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</si>
  <si>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</si>
  <si>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</si>
  <si>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</si>
  <si>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</si>
  <si>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</si>
  <si>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</si>
  <si>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</si>
  <si>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</si>
  <si>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</si>
  <si>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</si>
  <si>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</si>
  <si>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</si>
  <si>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</si>
  <si>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</si>
  <si>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</si>
  <si>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</si>
  <si>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</si>
  <si>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</si>
  <si>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</si>
  <si>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</si>
  <si>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</si>
  <si>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</si>
  <si>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</si>
  <si>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</si>
  <si>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</si>
  <si>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</si>
  <si>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</si>
  <si>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</si>
  <si>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</si>
  <si>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</si>
  <si>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</si>
  <si>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</si>
  <si>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</si>
  <si>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</si>
  <si>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</si>
  <si>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</si>
  <si>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</si>
  <si>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</si>
  <si>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</si>
  <si>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</si>
  <si>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</si>
  <si>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</si>
  <si>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</si>
  <si>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</si>
  <si>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</si>
  <si>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</si>
  <si>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</si>
  <si>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</si>
  <si>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</si>
  <si>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</si>
  <si>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</si>
  <si>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</si>
  <si>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</si>
  <si>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</si>
  <si>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</si>
  <si>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</si>
  <si>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</si>
  <si>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</si>
  <si>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</si>
  <si>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</si>
  <si>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</si>
  <si>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</si>
  <si>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</si>
  <si>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</si>
  <si>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</si>
  <si>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</si>
  <si>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</si>
  <si>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</si>
  <si>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</si>
  <si>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</si>
  <si>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</si>
  <si>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</si>
  <si>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</si>
  <si>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</si>
  <si>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</si>
  <si>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</si>
  <si>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</si>
  <si>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</si>
  <si>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</si>
  <si>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</si>
  <si>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</si>
  <si>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</si>
  <si>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</si>
  <si>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</si>
  <si>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</si>
  <si>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</si>
  <si>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</si>
  <si>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</si>
  <si>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</si>
  <si>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</si>
  <si>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</si>
  <si>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</si>
  <si>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</si>
  <si>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</si>
  <si>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</si>
  <si>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</si>
  <si>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</si>
  <si>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</si>
  <si>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</si>
  <si>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</si>
  <si>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</si>
  <si>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</si>
  <si>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</si>
  <si>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</si>
  <si>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</si>
  <si>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</si>
  <si>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</si>
  <si>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</si>
  <si>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</si>
  <si>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</si>
  <si>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</si>
  <si>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</si>
  <si>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</si>
  <si>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</si>
  <si>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</si>
  <si>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</si>
  <si>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</si>
  <si>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</si>
  <si>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</si>
  <si>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</si>
  <si>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</si>
  <si>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</si>
  <si>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</si>
  <si>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</si>
  <si>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</si>
  <si>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</si>
  <si>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</si>
  <si>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</si>
  <si>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</si>
  <si>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</si>
  <si>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</si>
  <si>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</si>
  <si>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</si>
  <si>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</si>
  <si>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</si>
  <si>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</si>
  <si>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</si>
  <si>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</si>
  <si>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</si>
  <si>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</si>
  <si>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</si>
  <si>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</si>
  <si>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</si>
  <si>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</si>
  <si>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</si>
  <si>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</si>
  <si>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</si>
  <si>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</si>
  <si>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</si>
  <si>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</si>
  <si>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</si>
  <si>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</si>
  <si>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</si>
  <si>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</si>
  <si>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</si>
  <si>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</si>
  <si>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</si>
  <si>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</si>
  <si>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</si>
  <si>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</si>
  <si>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</si>
  <si>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</si>
  <si>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</si>
  <si>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</si>
  <si>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</si>
  <si>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</si>
  <si>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</si>
  <si>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</si>
  <si>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</si>
  <si>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</si>
  <si>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</si>
  <si>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</si>
  <si>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</si>
  <si>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</si>
  <si>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</si>
  <si>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</si>
  <si>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</si>
  <si>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</si>
  <si>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</si>
  <si>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</si>
  <si>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</si>
  <si>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</si>
  <si>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</si>
  <si>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</si>
  <si>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</si>
  <si>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</si>
  <si>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</si>
  <si>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</si>
  <si>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</si>
  <si>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</si>
  <si>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</si>
  <si>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</si>
  <si>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</si>
  <si>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</si>
  <si>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</si>
  <si>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</si>
  <si>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</si>
  <si>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</si>
  <si>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</si>
  <si>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</si>
  <si>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</si>
  <si>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</si>
  <si>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</si>
  <si>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</si>
  <si>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</si>
  <si>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</si>
  <si>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</si>
  <si>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</si>
  <si>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</si>
  <si>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</si>
  <si>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</si>
  <si>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</si>
  <si>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</si>
  <si>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</si>
  <si>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</si>
  <si>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</si>
  <si>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</si>
  <si>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</si>
  <si>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</si>
  <si>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</si>
  <si>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</si>
  <si>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</si>
  <si>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</si>
  <si>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</si>
  <si>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</si>
  <si>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</si>
  <si>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</si>
  <si>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</si>
  <si>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</si>
  <si>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</si>
  <si>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</si>
  <si>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</si>
  <si>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</si>
  <si>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</si>
  <si>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</si>
  <si>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</si>
  <si>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</si>
  <si>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</si>
  <si>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</si>
  <si>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</si>
  <si>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</si>
  <si>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</si>
  <si>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</si>
  <si>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</si>
  <si>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</si>
  <si>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</si>
  <si>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</si>
  <si>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</si>
  <si>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</si>
  <si>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</si>
  <si>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</si>
  <si>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</si>
  <si>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</si>
  <si>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</si>
  <si>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</si>
  <si>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</si>
  <si>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</si>
  <si>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</si>
  <si>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</si>
  <si>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</si>
  <si>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</si>
  <si>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</si>
  <si>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</si>
  <si>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</si>
  <si>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</si>
  <si>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</si>
  <si>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</si>
  <si>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</si>
  <si>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</si>
  <si>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</si>
  <si>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</si>
  <si>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</si>
  <si>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</si>
  <si>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</si>
  <si>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</si>
  <si>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</si>
  <si>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</si>
  <si>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</si>
  <si>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</si>
  <si>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</si>
  <si>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</si>
  <si>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</si>
  <si>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</si>
  <si>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</si>
  <si>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</si>
  <si>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</si>
  <si>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</si>
  <si>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</si>
  <si>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</si>
  <si>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</si>
  <si>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</si>
  <si>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</si>
  <si>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</si>
  <si>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</si>
  <si>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</si>
  <si>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</si>
  <si>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</si>
  <si>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</si>
  <si>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</si>
  <si>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</si>
  <si>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</si>
  <si>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</si>
  <si>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</si>
  <si>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</si>
  <si>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</si>
  <si>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</si>
  <si>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</si>
  <si>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</si>
  <si>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</si>
  <si>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</si>
  <si>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</si>
  <si>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</si>
  <si>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</si>
  <si>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</si>
  <si>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</si>
  <si>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</si>
  <si>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</si>
  <si>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</si>
  <si>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</si>
  <si>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</si>
  <si>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</si>
  <si>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</si>
  <si>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</si>
  <si>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</si>
  <si>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</si>
  <si>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</si>
  <si>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</si>
  <si>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</si>
  <si>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</si>
  <si>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</si>
  <si>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</si>
  <si>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</si>
  <si>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</si>
  <si>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</si>
  <si>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</si>
  <si>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</si>
  <si>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</si>
  <si>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</si>
  <si>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</si>
  <si>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</si>
  <si>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</si>
  <si>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</si>
  <si>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</si>
  <si>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</si>
  <si>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</si>
  <si>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</si>
  <si>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</si>
  <si>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</si>
  <si>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</si>
  <si>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</si>
  <si>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</si>
  <si>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</si>
  <si>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</si>
  <si>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</si>
  <si>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</si>
  <si>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</si>
  <si>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</si>
  <si>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</si>
  <si>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</si>
  <si>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</si>
  <si>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</si>
  <si>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</si>
  <si>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</si>
  <si>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</si>
  <si>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</si>
  <si>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</si>
  <si>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</si>
  <si>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</si>
  <si>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</si>
  <si>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</si>
  <si>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</si>
  <si>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</si>
  <si>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</si>
  <si>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</si>
  <si>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</si>
  <si>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</si>
  <si>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</si>
  <si>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</si>
  <si>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</si>
  <si>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</si>
  <si>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</si>
  <si>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</si>
  <si>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</si>
  <si>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</si>
  <si>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</si>
  <si>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</si>
  <si>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</si>
  <si>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</si>
  <si>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</si>
  <si>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</si>
  <si>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</si>
  <si>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</si>
  <si>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</si>
  <si>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</si>
  <si>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</si>
  <si>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</si>
  <si>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</si>
  <si>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</si>
  <si>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</si>
  <si>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</si>
  <si>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</si>
  <si>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</si>
  <si>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</si>
  <si>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</si>
  <si>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</si>
  <si>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</si>
  <si>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</si>
  <si>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</si>
  <si>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</si>
  <si>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</si>
  <si>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</si>
  <si>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</si>
  <si>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</si>
  <si>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</si>
  <si>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</si>
  <si>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</si>
  <si>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</si>
  <si>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</si>
  <si>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</si>
  <si>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</si>
  <si>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</si>
  <si>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</si>
  <si>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</si>
  <si>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</si>
  <si>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</si>
  <si>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</si>
  <si>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</si>
  <si>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</si>
  <si>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</si>
  <si>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</si>
  <si>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</si>
  <si>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</si>
  <si>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</si>
  <si>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</si>
  <si>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</si>
  <si>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</si>
  <si>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</si>
  <si>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</si>
  <si>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</si>
  <si>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</si>
  <si>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</si>
  <si>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</si>
  <si>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</si>
  <si>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</si>
  <si>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</si>
  <si>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</si>
  <si>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</si>
  <si>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</si>
  <si>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</si>
  <si>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</si>
  <si>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</si>
  <si>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</si>
  <si>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</si>
  <si>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</si>
  <si>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</si>
  <si>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</si>
  <si>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</si>
  <si>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</si>
  <si>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</si>
  <si>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</si>
  <si>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</si>
  <si>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</si>
  <si>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</si>
  <si>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</si>
  <si>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</si>
  <si>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</si>
  <si>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</si>
  <si>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</si>
  <si>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</si>
  <si>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</si>
  <si>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</si>
  <si>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</si>
  <si>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</si>
  <si>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</si>
  <si>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</si>
  <si>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</si>
  <si>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</si>
  <si>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</si>
  <si>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</si>
  <si>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</si>
  <si>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</si>
  <si>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</si>
  <si>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</si>
  <si>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</si>
  <si>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</si>
  <si>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</si>
  <si>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</si>
  <si>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</si>
  <si>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</si>
  <si>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</si>
  <si>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</si>
  <si>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</si>
  <si>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</si>
  <si>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</si>
  <si>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</si>
  <si>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</si>
  <si>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</si>
  <si>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</si>
  <si>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</si>
  <si>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</si>
  <si>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</si>
  <si>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</si>
  <si>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</si>
  <si>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</si>
  <si>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</si>
  <si>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</si>
  <si>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</si>
  <si>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</si>
  <si>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</si>
  <si>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</si>
  <si>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</si>
  <si>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</si>
  <si>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</si>
  <si>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</si>
  <si>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</si>
  <si>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</si>
  <si>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</si>
  <si>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</si>
  <si>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</si>
  <si>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</si>
  <si>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</si>
  <si>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</si>
  <si>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</si>
  <si>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</si>
  <si>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</si>
  <si>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</si>
  <si>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</si>
  <si>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</si>
  <si>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</si>
  <si>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</si>
  <si>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</si>
  <si>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</si>
  <si>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</si>
  <si>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</si>
  <si>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</si>
  <si>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</si>
  <si>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</si>
  <si>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</si>
  <si>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</si>
  <si>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</si>
  <si>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</si>
  <si>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</si>
  <si>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</si>
  <si>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</si>
  <si>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</si>
  <si>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</si>
  <si>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</si>
  <si>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</si>
  <si>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</si>
  <si>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</si>
  <si>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</si>
  <si>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</si>
  <si>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</si>
  <si>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</si>
  <si>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</si>
  <si>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</si>
  <si>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</si>
  <si>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</si>
  <si>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</si>
  <si>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</si>
  <si>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</si>
  <si>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</si>
  <si>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</si>
  <si>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</si>
  <si>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</si>
  <si>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</si>
  <si>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</si>
  <si>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</si>
  <si>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</si>
  <si>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</si>
  <si>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</si>
  <si>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</si>
  <si>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</si>
  <si>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</si>
  <si>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</si>
  <si>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</si>
  <si>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</si>
  <si>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</si>
  <si>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</si>
  <si>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</si>
  <si>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</si>
  <si>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</si>
  <si>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</si>
  <si>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</si>
  <si>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</si>
  <si>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</si>
  <si>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</si>
  <si>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</si>
  <si>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</si>
  <si>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</si>
  <si>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</si>
  <si>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</si>
  <si>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</si>
  <si>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</si>
  <si>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</si>
  <si>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</si>
  <si>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</si>
  <si>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</si>
  <si>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</si>
  <si>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</si>
  <si>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</si>
  <si>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</si>
  <si>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</si>
  <si>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</si>
  <si>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</si>
  <si>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</si>
  <si>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</si>
  <si>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</si>
  <si>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</si>
  <si>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</si>
  <si>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</si>
  <si>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</si>
  <si>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</si>
  <si>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</si>
  <si>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</si>
  <si>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</si>
  <si>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</si>
  <si>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</si>
  <si>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</si>
  <si>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</si>
  <si>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</si>
  <si>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</si>
  <si>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</si>
  <si>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</si>
  <si>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</si>
  <si>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</si>
  <si>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</si>
  <si>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</si>
  <si>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</si>
  <si>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</si>
  <si>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</si>
  <si>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</si>
  <si>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</si>
  <si>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</si>
  <si>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</si>
  <si>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</si>
  <si>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</si>
  <si>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</si>
  <si>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</si>
  <si>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</si>
  <si>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</si>
  <si>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</si>
  <si>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</si>
  <si>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</si>
  <si>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</si>
  <si>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</si>
  <si>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</si>
  <si>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</si>
  <si>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</si>
  <si>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</si>
  <si>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</si>
  <si>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</si>
  <si>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</si>
  <si>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</si>
  <si>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</si>
  <si>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</si>
  <si>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</si>
  <si>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</si>
  <si>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</si>
  <si>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</si>
  <si>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</si>
  <si>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</si>
  <si>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</si>
  <si>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</si>
  <si>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</si>
  <si>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</si>
  <si>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</si>
  <si>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</si>
  <si>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</si>
  <si>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</si>
  <si>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</si>
  <si>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</si>
  <si>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</si>
  <si>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</si>
  <si>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</si>
  <si>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</si>
  <si>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</si>
  <si>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</si>
  <si>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</si>
  <si>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</si>
  <si>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</si>
  <si>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</si>
  <si>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</si>
  <si>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</si>
  <si>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</si>
  <si>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</si>
  <si>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</si>
  <si>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</si>
  <si>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</si>
  <si>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</si>
  <si>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</si>
  <si>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</si>
  <si>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</si>
  <si>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</si>
  <si>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</si>
  <si>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</si>
  <si>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</si>
  <si>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</si>
  <si>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</si>
  <si>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</si>
  <si>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</si>
  <si>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</si>
  <si>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</si>
  <si>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</si>
  <si>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</si>
  <si>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</si>
  <si>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</si>
  <si>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</si>
  <si>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</si>
  <si>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</si>
  <si>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</si>
  <si>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</si>
  <si>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</si>
  <si>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</si>
  <si>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</si>
  <si>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</si>
  <si>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</si>
  <si>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</si>
  <si>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</si>
  <si>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</si>
  <si>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</si>
  <si>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</si>
  <si>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</si>
  <si>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</si>
  <si>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</si>
  <si>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</si>
  <si>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</si>
  <si>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</si>
  <si>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</si>
  <si>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</si>
  <si>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</si>
  <si>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</si>
  <si>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</si>
  <si>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</si>
  <si>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</si>
  <si>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</si>
  <si>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</si>
  <si>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</si>
  <si>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</si>
  <si>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</si>
  <si>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</si>
  <si>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</si>
  <si>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</si>
  <si>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</si>
  <si>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</si>
  <si>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</si>
  <si>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</si>
  <si>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</si>
  <si>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</si>
  <si>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</si>
  <si>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</si>
  <si>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</si>
  <si>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</si>
  <si>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</si>
  <si>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</si>
  <si>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</si>
  <si>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</si>
  <si>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</si>
  <si>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</si>
  <si>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</si>
  <si>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</si>
  <si>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</si>
  <si>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</si>
  <si>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</si>
  <si>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</si>
  <si>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</si>
  <si>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</si>
  <si>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</si>
  <si>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</si>
  <si>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</si>
  <si>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</si>
  <si>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</si>
  <si>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</si>
  <si>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</si>
  <si>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</si>
  <si>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</si>
  <si>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</si>
  <si>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</si>
  <si>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</si>
  <si>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</si>
  <si>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</si>
  <si>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</si>
  <si>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</si>
  <si>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</si>
  <si>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</si>
  <si>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</si>
  <si>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</si>
  <si>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</si>
  <si>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</si>
  <si>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</si>
  <si>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</si>
  <si>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</si>
  <si>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</si>
  <si>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</si>
  <si>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</si>
  <si>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</si>
  <si>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</si>
  <si>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</si>
  <si>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</si>
  <si>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</si>
  <si>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</si>
  <si>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</si>
  <si>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</si>
  <si>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</si>
  <si>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</si>
  <si>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</si>
  <si>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</si>
  <si>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</si>
  <si>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</si>
  <si>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</si>
  <si>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</si>
  <si>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</si>
  <si>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</si>
  <si>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</si>
  <si>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</si>
  <si>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</si>
  <si>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</si>
  <si>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</si>
  <si>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</si>
  <si>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</si>
  <si>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</si>
  <si>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</si>
  <si>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</si>
  <si>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</si>
  <si>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</si>
  <si>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</si>
  <si>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</si>
  <si>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</si>
  <si>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</si>
  <si>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</si>
  <si>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</si>
  <si>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</si>
  <si>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</si>
  <si>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</si>
  <si>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</si>
  <si>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</si>
  <si>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</si>
  <si>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</si>
  <si>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</si>
  <si>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</si>
  <si>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</si>
  <si>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</si>
  <si>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</si>
  <si>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</si>
  <si>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</si>
  <si>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</si>
  <si>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</si>
  <si>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</si>
  <si>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</si>
  <si>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</si>
  <si>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</si>
  <si>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</si>
  <si>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</si>
  <si>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</si>
  <si>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</si>
  <si>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</si>
  <si>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</si>
  <si>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</si>
  <si>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</si>
  <si>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</si>
  <si>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</si>
  <si>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</si>
  <si>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</si>
  <si>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</si>
  <si>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</si>
  <si>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</si>
  <si>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</si>
  <si>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</si>
  <si>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</si>
  <si>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</si>
  <si>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</si>
  <si>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</si>
  <si>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</si>
  <si>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</si>
  <si>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</si>
  <si>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</si>
  <si>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</si>
  <si>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</si>
  <si>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</si>
  <si>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</si>
  <si>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</si>
  <si>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</si>
  <si>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</si>
  <si>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</si>
  <si>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</si>
  <si>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</si>
  <si>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</si>
  <si>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</si>
  <si>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</si>
  <si>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</si>
  <si>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</si>
  <si>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</si>
  <si>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</si>
  <si>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</si>
  <si>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</si>
  <si>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</si>
  <si>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</si>
  <si>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</si>
  <si>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</si>
  <si>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</si>
  <si>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</si>
  <si>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</si>
  <si>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</si>
  <si>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</si>
  <si>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</si>
  <si>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</si>
  <si>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</si>
  <si>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</si>
  <si>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</si>
  <si>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</si>
  <si>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</si>
  <si>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</si>
  <si>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</si>
  <si>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</si>
  <si>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</si>
  <si>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</si>
  <si>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</si>
  <si>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</si>
  <si>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</si>
  <si>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</si>
  <si>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</si>
  <si>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</si>
  <si>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</si>
  <si>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</si>
  <si>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</si>
  <si>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</si>
  <si>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</si>
  <si>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</si>
  <si>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</si>
  <si>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</si>
  <si>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</si>
  <si>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</si>
  <si>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</si>
  <si>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</si>
  <si>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</si>
  <si>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</si>
  <si>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</si>
  <si>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</si>
  <si>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</si>
  <si>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</si>
  <si>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</si>
  <si>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</si>
  <si>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</si>
  <si>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</si>
  <si>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</si>
  <si>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</si>
  <si>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</si>
  <si>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</si>
  <si>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</si>
  <si>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</si>
  <si>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</si>
  <si>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</si>
  <si>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</si>
  <si>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</si>
  <si>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</si>
  <si>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</si>
  <si>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</si>
  <si>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</si>
  <si>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</si>
  <si>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</si>
  <si>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</si>
  <si>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</si>
  <si>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</si>
  <si>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</si>
  <si>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</si>
  <si>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</si>
  <si>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</si>
  <si>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</si>
  <si>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</si>
  <si>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</si>
  <si>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</si>
  <si>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</si>
  <si>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</si>
  <si>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</si>
  <si>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</si>
  <si>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</si>
  <si>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</si>
  <si>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</si>
  <si>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</si>
  <si>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</si>
  <si>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</si>
  <si>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</si>
  <si>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</si>
  <si>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</si>
  <si>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</si>
  <si>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</si>
  <si>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</si>
  <si>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</si>
  <si>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</si>
  <si>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</si>
  <si>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</si>
  <si>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</si>
  <si>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</si>
  <si>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</si>
  <si>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</si>
  <si>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</si>
  <si>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</si>
  <si>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</si>
  <si>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</si>
  <si>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</si>
  <si>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</si>
  <si>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</si>
  <si>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</si>
  <si>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</si>
  <si>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</si>
  <si>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</si>
  <si>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</si>
  <si>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</si>
  <si>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</si>
  <si>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</si>
  <si>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</si>
  <si>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</si>
  <si>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</si>
  <si>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</si>
  <si>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</si>
  <si>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</si>
  <si>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</si>
  <si>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</si>
  <si>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</si>
  <si>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</si>
  <si>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</si>
  <si>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</si>
  <si>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</si>
  <si>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</si>
  <si>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</si>
  <si>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</si>
  <si>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</si>
  <si>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</si>
  <si>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</si>
  <si>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</si>
  <si>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</si>
  <si>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</si>
  <si>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</si>
  <si>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</si>
  <si>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</si>
  <si>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</si>
  <si>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</si>
  <si>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</si>
  <si>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</si>
  <si>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</si>
  <si>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</si>
  <si>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</si>
  <si>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</si>
  <si>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</si>
  <si>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</si>
  <si>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</si>
  <si>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</si>
  <si>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</si>
  <si>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</si>
  <si>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</si>
  <si>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</si>
  <si>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</si>
  <si>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</si>
  <si>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</si>
  <si>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</si>
  <si>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</si>
  <si>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</si>
  <si>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</si>
  <si>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</si>
  <si>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</si>
  <si>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</si>
  <si>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</si>
  <si>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</si>
  <si>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</si>
  <si>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</si>
  <si>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</si>
  <si>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</si>
  <si>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</si>
  <si>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</si>
  <si>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</si>
  <si>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</si>
  <si>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</si>
  <si>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</si>
  <si>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</si>
  <si>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</si>
  <si>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</si>
  <si>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</si>
  <si>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</si>
  <si>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</si>
  <si>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</si>
  <si>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</si>
  <si>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</si>
  <si>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</si>
  <si>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</si>
  <si>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</si>
  <si>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</si>
  <si>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</si>
  <si>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</si>
  <si>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</si>
  <si>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</si>
  <si>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</si>
  <si>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</si>
  <si>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</si>
  <si>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</si>
  <si>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</si>
  <si>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</si>
  <si>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</si>
  <si>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</si>
  <si>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</si>
  <si>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</si>
  <si>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</si>
  <si>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</si>
  <si>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</si>
  <si>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</si>
  <si>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</si>
  <si>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</si>
  <si>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</si>
  <si>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</si>
  <si>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</si>
  <si>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</si>
  <si>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</si>
  <si>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</si>
  <si>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</si>
  <si>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</si>
  <si>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</si>
  <si>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</si>
  <si>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</si>
  <si>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</si>
  <si>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</si>
  <si>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</si>
  <si>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</si>
  <si>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</si>
  <si>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</si>
  <si>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</si>
  <si>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</si>
  <si>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</si>
  <si>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</si>
  <si>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</si>
  <si>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</si>
  <si>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</si>
  <si>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</si>
  <si>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</si>
  <si>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</si>
  <si>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</si>
  <si>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</si>
  <si>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</si>
  <si>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</si>
  <si>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</si>
  <si>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</si>
  <si>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</si>
  <si>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</si>
  <si>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</si>
  <si>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</si>
  <si>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</si>
  <si>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</si>
  <si>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</si>
  <si>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</si>
  <si>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</si>
  <si>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</si>
  <si>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</si>
  <si>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</si>
  <si>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</si>
  <si>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</si>
  <si>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</si>
  <si>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</si>
  <si>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</si>
  <si>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</si>
  <si>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</si>
  <si>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</si>
  <si>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</si>
  <si>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</si>
  <si>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</si>
  <si>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</si>
  <si>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</si>
  <si>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</si>
  <si>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</si>
  <si>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</si>
  <si>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</si>
  <si>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</si>
  <si>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</si>
  <si>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</si>
  <si>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</si>
  <si>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</si>
  <si>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</si>
  <si>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</si>
  <si>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</si>
  <si>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</si>
  <si>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</si>
  <si>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</si>
  <si>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</si>
  <si>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</si>
  <si>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</si>
  <si>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</si>
  <si>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</si>
  <si>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</si>
  <si>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</si>
  <si>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</si>
  <si>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</si>
  <si>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</si>
  <si>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</si>
  <si>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</si>
  <si>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</si>
  <si>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</si>
  <si>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</si>
  <si>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</si>
  <si>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</si>
  <si>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</si>
  <si>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</si>
  <si>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</si>
  <si>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</si>
  <si>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</si>
  <si>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</si>
  <si>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</si>
  <si>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</si>
  <si>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</si>
  <si>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</si>
  <si>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</si>
  <si>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</si>
  <si>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</si>
  <si>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</si>
  <si>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</si>
  <si>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</si>
  <si>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</si>
  <si>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</si>
  <si>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</si>
  <si>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</si>
  <si>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</si>
  <si>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</si>
  <si>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</si>
  <si>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</si>
  <si>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</si>
  <si>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</si>
  <si>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</si>
  <si>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</si>
  <si>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</si>
  <si>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</si>
  <si>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</si>
  <si>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</si>
  <si>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</si>
  <si>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</si>
  <si>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</si>
  <si>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</si>
  <si>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</si>
  <si>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</si>
  <si>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</si>
  <si>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</si>
  <si>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</si>
  <si>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</si>
  <si>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</si>
  <si>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</si>
  <si>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</si>
  <si>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</si>
  <si>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</si>
  <si>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</si>
  <si>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</si>
  <si>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</si>
  <si>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</si>
  <si>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</si>
  <si>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</si>
  <si>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</si>
  <si>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</si>
  <si>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</si>
  <si>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</si>
  <si>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</si>
  <si>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</si>
  <si>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</si>
  <si>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</si>
  <si>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</si>
  <si>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</si>
  <si>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</si>
  <si>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</si>
  <si>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</si>
  <si>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</si>
  <si>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</si>
  <si>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</si>
  <si>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</si>
  <si>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</si>
  <si>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</si>
  <si>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</si>
  <si>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</si>
  <si>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</si>
  <si>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</si>
  <si>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</si>
  <si>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</si>
  <si>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</si>
  <si>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</si>
  <si>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</si>
  <si>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</si>
  <si>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</si>
  <si>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</si>
  <si>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</si>
  <si>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</si>
  <si>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</si>
  <si>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</si>
  <si>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</si>
  <si>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</si>
  <si>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</si>
  <si>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</si>
  <si>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</si>
  <si>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</si>
  <si>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</si>
  <si>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</si>
  <si>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</si>
  <si>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</si>
  <si>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</si>
  <si>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</si>
  <si>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</si>
  <si>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</si>
  <si>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</si>
  <si>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</si>
  <si>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</si>
  <si>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</si>
  <si>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</si>
  <si>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</si>
  <si>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</si>
  <si>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</si>
  <si>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</si>
  <si>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</si>
  <si>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</si>
  <si>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</si>
  <si>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</si>
  <si>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</si>
  <si>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</si>
  <si>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</si>
  <si>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</si>
  <si>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</si>
  <si>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</si>
  <si>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</si>
  <si>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</si>
  <si>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</si>
  <si>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</si>
  <si>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</si>
  <si>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</si>
  <si>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</si>
  <si>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</si>
  <si>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</si>
  <si>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</si>
  <si>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</si>
  <si>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</si>
  <si>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</si>
  <si>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</si>
  <si>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</si>
  <si>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</si>
  <si>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</si>
  <si>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</si>
  <si>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</si>
  <si>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</si>
  <si>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</si>
  <si>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</si>
  <si>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</si>
  <si>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</si>
  <si>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</si>
  <si>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</si>
  <si>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</si>
  <si>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</si>
  <si>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</si>
  <si>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</si>
  <si>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</si>
  <si>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</si>
  <si>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</si>
  <si>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</si>
  <si>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</si>
  <si>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</si>
  <si>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</si>
  <si>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</si>
  <si>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</si>
  <si>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</si>
  <si>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</si>
  <si>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</si>
  <si>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</si>
  <si>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</si>
  <si>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</si>
  <si>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</si>
  <si>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</si>
  <si>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</si>
  <si>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</si>
  <si>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</si>
  <si>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</si>
  <si>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</si>
  <si>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</si>
  <si>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</si>
  <si>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</si>
  <si>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</si>
  <si>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</si>
  <si>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</si>
  <si>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</si>
  <si>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</si>
  <si>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</si>
  <si>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</si>
  <si>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</si>
  <si>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</si>
  <si>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</si>
  <si>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</si>
  <si>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</si>
  <si>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</si>
  <si>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</si>
  <si>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</si>
  <si>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</si>
  <si>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</si>
  <si>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</si>
  <si>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</si>
  <si>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</si>
  <si>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</si>
  <si>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</si>
  <si>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</si>
  <si>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</si>
  <si>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</si>
  <si>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</si>
  <si>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</si>
  <si>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</si>
  <si>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</si>
  <si>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</si>
  <si>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</si>
  <si>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</si>
  <si>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</si>
  <si>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</si>
  <si>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</si>
  <si>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</si>
  <si>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</si>
  <si>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</si>
  <si>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</si>
  <si>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</si>
  <si>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</si>
  <si>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</si>
  <si>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</si>
  <si>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</si>
  <si>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</si>
  <si>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</si>
  <si>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</si>
  <si>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</si>
  <si>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</si>
  <si>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</si>
  <si>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</si>
  <si>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</si>
  <si>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</si>
  <si>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</si>
  <si>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</si>
  <si>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</si>
  <si>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</si>
  <si>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</si>
  <si>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</si>
  <si>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</si>
  <si>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</si>
  <si>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</si>
  <si>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</si>
  <si>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</si>
  <si>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</si>
  <si>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</si>
  <si>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</si>
  <si>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</si>
  <si>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</si>
  <si>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</si>
  <si>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</si>
  <si>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</si>
  <si>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</si>
  <si>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</si>
  <si>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</si>
  <si>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</si>
  <si>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</si>
  <si>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</si>
  <si>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</si>
  <si>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</si>
  <si>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</si>
  <si>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</si>
  <si>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</si>
  <si>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</si>
  <si>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</si>
  <si>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</si>
  <si>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</si>
  <si>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</si>
  <si>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</si>
  <si>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</si>
  <si>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</si>
  <si>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</si>
  <si>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</si>
  <si>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</si>
  <si>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</si>
  <si>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</si>
  <si>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</si>
  <si>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</si>
  <si>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</si>
  <si>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</si>
  <si>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</si>
  <si>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</si>
  <si>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</si>
  <si>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</si>
  <si>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</si>
  <si>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</si>
  <si>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</si>
  <si>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</si>
  <si>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</si>
  <si>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</si>
  <si>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</si>
  <si>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</si>
  <si>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</si>
  <si>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</si>
  <si>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</si>
  <si>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</si>
  <si>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</si>
  <si>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</si>
  <si>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</si>
  <si>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</si>
  <si>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</si>
  <si>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</si>
  <si>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</si>
  <si>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</si>
  <si>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</si>
  <si>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</si>
  <si>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</si>
  <si>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</si>
  <si>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</si>
  <si>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</si>
  <si>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</si>
  <si>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</si>
  <si>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</si>
  <si>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</si>
  <si>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</si>
  <si>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</si>
  <si>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</si>
  <si>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</si>
  <si>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</si>
  <si>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</si>
  <si>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</si>
  <si>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</si>
  <si>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</si>
  <si>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</si>
  <si>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</si>
  <si>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</si>
  <si>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</si>
  <si>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</si>
  <si>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</si>
  <si>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</si>
  <si>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</si>
  <si>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</si>
  <si>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</si>
  <si>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</si>
  <si>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</si>
  <si>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</si>
  <si>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</si>
  <si>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</si>
  <si>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</si>
  <si>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</si>
  <si>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</si>
  <si>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</si>
  <si>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</si>
  <si>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</si>
  <si>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</si>
  <si>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</si>
  <si>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</si>
  <si>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</si>
  <si>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</si>
  <si>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</si>
  <si>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</si>
  <si>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</si>
  <si>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</si>
  <si>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</si>
  <si>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</si>
  <si>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</si>
  <si>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</si>
  <si>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</si>
  <si>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</si>
  <si>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</si>
  <si>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</si>
  <si>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</si>
  <si>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</si>
  <si>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</si>
  <si>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</si>
  <si>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</si>
  <si>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</si>
  <si>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</si>
  <si>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</si>
  <si>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</si>
  <si>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</si>
  <si>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</si>
  <si>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</si>
  <si>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</si>
  <si>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</si>
  <si>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</si>
  <si>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</si>
  <si>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</si>
  <si>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</si>
  <si>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</si>
  <si>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</si>
  <si>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</si>
  <si>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</si>
  <si>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</si>
  <si>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</si>
  <si>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</si>
  <si>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</si>
  <si>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</si>
  <si>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</si>
  <si>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</si>
  <si>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</si>
  <si>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</si>
  <si>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</si>
  <si>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</si>
  <si>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</si>
  <si>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</si>
  <si>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</si>
  <si>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</si>
  <si>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</si>
  <si>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</si>
  <si>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</si>
  <si>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</si>
  <si>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</si>
  <si>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</si>
  <si>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</si>
  <si>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</si>
  <si>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</si>
  <si>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</si>
  <si>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</si>
  <si>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</si>
  <si>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</si>
  <si>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</si>
  <si>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</si>
  <si>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</si>
  <si>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</si>
  <si>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</si>
  <si>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</si>
  <si>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</si>
  <si>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</si>
  <si>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</si>
  <si>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</si>
  <si>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</si>
  <si>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</si>
  <si>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</si>
  <si>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</si>
  <si>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</si>
  <si>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</si>
  <si>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</si>
  <si>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</si>
  <si>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</si>
  <si>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</si>
  <si>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</si>
  <si>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</si>
  <si>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</si>
  <si>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</si>
  <si>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</si>
  <si>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</si>
  <si>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</si>
  <si>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</si>
  <si>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</si>
  <si>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</si>
  <si>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</si>
  <si>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</si>
  <si>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</si>
  <si>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</si>
  <si>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</si>
  <si>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</si>
  <si>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</si>
  <si>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</si>
  <si>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</si>
  <si>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</si>
  <si>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</si>
  <si>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</si>
  <si>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</si>
  <si>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</si>
  <si>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</si>
  <si>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</si>
  <si>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</si>
  <si>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</si>
  <si>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</si>
  <si>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</si>
  <si>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</si>
  <si>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</si>
  <si>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</si>
  <si>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</si>
  <si>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</si>
  <si>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</si>
  <si>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</si>
  <si>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</si>
  <si>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</si>
  <si>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</si>
  <si>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</si>
  <si>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</si>
  <si>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</si>
  <si>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</si>
  <si>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</si>
  <si>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</si>
  <si>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</si>
  <si>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</si>
  <si>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</si>
  <si>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</si>
  <si>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</si>
  <si>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</si>
  <si>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</si>
  <si>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</si>
  <si>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</si>
  <si>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</si>
  <si>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</si>
  <si>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</si>
  <si>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</si>
  <si>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</si>
  <si>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</si>
  <si>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</si>
  <si>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</si>
  <si>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</si>
  <si>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</si>
  <si>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</si>
  <si>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</si>
  <si>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</si>
  <si>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</si>
  <si>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</si>
  <si>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</si>
  <si>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</si>
  <si>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</si>
  <si>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</si>
  <si>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</si>
  <si>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</si>
  <si>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</si>
  <si>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</si>
  <si>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</si>
  <si>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</si>
  <si>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</si>
  <si>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</si>
  <si>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</si>
  <si>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</si>
  <si>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</si>
  <si>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</si>
  <si>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</si>
  <si>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</si>
  <si>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</si>
  <si>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</si>
  <si>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</si>
  <si>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</si>
  <si>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</si>
  <si>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</si>
  <si>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</si>
  <si>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</si>
  <si>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</si>
  <si>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</si>
  <si>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</si>
  <si>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</si>
  <si>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</si>
  <si>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</si>
  <si>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</si>
  <si>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</si>
  <si>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</si>
  <si>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</si>
  <si>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</si>
  <si>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</si>
  <si>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</si>
  <si>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</si>
  <si>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</si>
  <si>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</si>
  <si>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</si>
  <si>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</si>
  <si>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</si>
  <si>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</si>
  <si>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</si>
  <si>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</si>
  <si>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</si>
  <si>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</si>
  <si>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</si>
  <si>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</si>
  <si>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</si>
  <si>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</si>
  <si>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</si>
  <si>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</si>
  <si>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</si>
  <si>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</si>
  <si>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</si>
  <si>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</si>
  <si>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</si>
  <si>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</si>
  <si>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</si>
  <si>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</si>
  <si>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</si>
  <si>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</si>
  <si>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</si>
  <si>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</si>
  <si>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</si>
  <si>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</si>
  <si>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</si>
  <si>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</si>
  <si>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</si>
  <si>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</si>
  <si>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</si>
  <si>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</si>
  <si>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</si>
  <si>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</si>
  <si>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</si>
  <si>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</si>
  <si>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</si>
  <si>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</si>
  <si>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</si>
  <si>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</si>
  <si>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</si>
  <si>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</si>
  <si>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</si>
  <si>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</si>
  <si>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</si>
  <si>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</si>
  <si>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</si>
  <si>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</si>
  <si>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</si>
  <si>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</si>
  <si>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</si>
  <si>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</si>
  <si>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</si>
  <si>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</si>
  <si>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</si>
  <si>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</si>
  <si>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</si>
  <si>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</si>
  <si>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</si>
  <si>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</si>
  <si>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</si>
  <si>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</si>
  <si>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</si>
  <si>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</si>
  <si>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</si>
  <si>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</si>
  <si>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</si>
  <si>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</si>
  <si>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</si>
  <si>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</si>
  <si>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</si>
  <si>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</si>
  <si>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</si>
  <si>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</si>
  <si>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</si>
  <si>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</si>
  <si>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</si>
  <si>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</si>
  <si>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</si>
  <si>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</si>
  <si>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</si>
  <si>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</si>
  <si>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</si>
  <si>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</si>
  <si>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</si>
  <si>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</si>
  <si>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</si>
  <si>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</si>
  <si>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</si>
  <si>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</si>
  <si>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</si>
  <si>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</si>
  <si>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</si>
  <si>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</si>
  <si>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</si>
  <si>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</si>
  <si>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</si>
  <si>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</si>
  <si>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</si>
  <si>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</si>
  <si>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</si>
  <si>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</si>
  <si>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</si>
  <si>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</si>
  <si>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</si>
  <si>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</si>
  <si>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</si>
  <si>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</si>
  <si>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</si>
  <si>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</si>
  <si>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</si>
  <si>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</si>
  <si>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</si>
  <si>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</si>
  <si>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</si>
  <si>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</si>
  <si>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</si>
  <si>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</si>
  <si>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</si>
  <si>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</si>
  <si>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</si>
  <si>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</si>
  <si>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</si>
  <si>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</si>
  <si>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</si>
  <si>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</si>
  <si>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</si>
  <si>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</si>
  <si>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</si>
  <si>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</si>
  <si>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</si>
  <si>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</si>
  <si>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</si>
  <si>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</si>
  <si>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</si>
  <si>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</si>
  <si>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</si>
  <si>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</si>
  <si>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</si>
  <si>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</si>
  <si>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</si>
  <si>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</si>
  <si>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</si>
  <si>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</si>
  <si>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</si>
  <si>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</si>
  <si>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</si>
  <si>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</si>
  <si>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</si>
  <si>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</si>
  <si>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</si>
  <si>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</si>
  <si>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</si>
  <si>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</si>
  <si>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</si>
  <si>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</si>
  <si>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</si>
  <si>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</si>
  <si>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</si>
  <si>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</si>
  <si>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</si>
  <si>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</si>
  <si>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</si>
  <si>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</si>
  <si>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</si>
  <si>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</si>
  <si>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</si>
  <si>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</si>
  <si>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</si>
  <si>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</si>
  <si>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</si>
  <si>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</si>
  <si>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</si>
  <si>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</si>
  <si>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</si>
  <si>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</si>
  <si>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</si>
  <si>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</si>
  <si>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</si>
  <si>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</si>
  <si>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</si>
  <si>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</si>
  <si>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</si>
  <si>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</si>
  <si>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</si>
  <si>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</si>
  <si>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</si>
  <si>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</si>
  <si>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</si>
  <si>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</si>
  <si>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</si>
  <si>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</si>
  <si>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</si>
  <si>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</si>
  <si>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</si>
  <si>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</si>
  <si>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</si>
  <si>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</si>
  <si>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</si>
  <si>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</si>
  <si>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</si>
  <si>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</si>
  <si>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</si>
  <si>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</si>
  <si>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</si>
  <si>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</si>
  <si>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</si>
  <si>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</si>
  <si>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</si>
  <si>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</si>
  <si>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</si>
  <si>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</si>
  <si>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</si>
  <si>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</si>
  <si>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</si>
  <si>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</si>
  <si>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</si>
  <si>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</si>
  <si>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</si>
  <si>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</si>
  <si>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</si>
  <si>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</si>
  <si>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</si>
  <si>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</si>
  <si>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</si>
  <si>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</si>
  <si>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</si>
  <si>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</si>
  <si>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</si>
  <si>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</si>
  <si>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</si>
  <si>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</si>
  <si>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</si>
  <si>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</si>
  <si>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</si>
  <si>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</si>
  <si>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</si>
  <si>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</si>
  <si>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</si>
  <si>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</si>
  <si>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</si>
  <si>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</si>
  <si>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</si>
  <si>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</si>
  <si>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</si>
  <si>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</si>
  <si>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</si>
  <si>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</si>
  <si>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</si>
  <si>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</si>
  <si>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</si>
  <si>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</si>
  <si>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</si>
  <si>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</si>
  <si>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</si>
  <si>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</si>
  <si>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</si>
  <si>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</si>
  <si>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</si>
  <si>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</si>
  <si>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</si>
  <si>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</si>
  <si>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</si>
  <si>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</si>
  <si>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</si>
  <si>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</si>
  <si>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</si>
  <si>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</si>
  <si>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</si>
  <si>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</si>
  <si>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</si>
  <si>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</si>
  <si>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</si>
  <si>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</si>
  <si>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</si>
  <si>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</si>
  <si>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</si>
  <si>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</si>
  <si>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</si>
  <si>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</si>
  <si>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</si>
  <si>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</si>
  <si>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</si>
  <si>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</si>
  <si>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</si>
  <si>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</si>
  <si>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</si>
  <si>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</si>
  <si>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</si>
  <si>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</si>
  <si>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</si>
  <si>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</si>
  <si>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</si>
  <si>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</si>
  <si>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</si>
  <si>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</si>
  <si>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</si>
  <si>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</si>
  <si>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</si>
  <si>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</si>
  <si>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</si>
  <si>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</si>
  <si>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</si>
  <si>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</si>
  <si>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</si>
  <si>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</si>
  <si>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</si>
  <si>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</si>
  <si>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</si>
  <si>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</si>
  <si>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</si>
  <si>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</si>
  <si>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</si>
  <si>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</si>
  <si>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</si>
  <si>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</si>
  <si>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</si>
  <si>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</si>
  <si>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</si>
  <si>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</si>
  <si>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</si>
  <si>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</si>
  <si>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</si>
  <si>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</si>
  <si>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</si>
  <si>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</si>
  <si>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</si>
  <si>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</si>
  <si>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</si>
  <si>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</si>
  <si>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</si>
  <si>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</si>
  <si>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</si>
  <si>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</si>
  <si>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</si>
  <si>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</si>
  <si>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</si>
  <si>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</si>
  <si>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</si>
  <si>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</si>
  <si>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</si>
  <si>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</si>
  <si>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</si>
  <si>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</si>
  <si>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</si>
  <si>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</si>
  <si>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</si>
  <si>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</si>
  <si>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</si>
  <si>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</si>
  <si>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</si>
  <si>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</si>
  <si>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</si>
  <si>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</si>
  <si>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</si>
  <si>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</si>
  <si>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</si>
  <si>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</si>
  <si>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</si>
  <si>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</si>
  <si>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</si>
  <si>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</si>
  <si>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</si>
  <si>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</si>
  <si>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</si>
  <si>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</si>
  <si>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</si>
  <si>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</si>
  <si>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</si>
  <si>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</si>
  <si>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</si>
  <si>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</si>
  <si>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</si>
  <si>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</si>
  <si>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</si>
  <si>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</si>
  <si>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</si>
  <si>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</si>
  <si>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</si>
  <si>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</si>
  <si>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</si>
  <si>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</si>
  <si>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</si>
  <si>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</si>
  <si>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</si>
  <si>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</si>
  <si>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</si>
  <si>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</si>
  <si>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</si>
  <si>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</si>
  <si>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</si>
  <si>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</si>
  <si>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</si>
  <si>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</si>
  <si>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</si>
  <si>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</si>
  <si>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</si>
  <si>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</si>
  <si>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</si>
  <si>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</si>
  <si>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</si>
  <si>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</si>
  <si>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</si>
  <si>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</si>
  <si>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</si>
  <si>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</si>
  <si>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</si>
  <si>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</si>
  <si>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</si>
  <si>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</si>
  <si>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</si>
  <si>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</si>
  <si>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</si>
  <si>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</si>
  <si>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</si>
  <si>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</si>
  <si>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</si>
  <si>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</si>
  <si>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</si>
  <si>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</si>
  <si>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</si>
  <si>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</si>
  <si>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</si>
  <si>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</si>
  <si>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</si>
  <si>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</si>
  <si>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</si>
  <si>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</si>
  <si>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</si>
  <si>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</si>
  <si>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</si>
  <si>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</si>
  <si>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</si>
  <si>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</si>
  <si>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</si>
  <si>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</si>
  <si>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</si>
  <si>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</si>
  <si>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</si>
  <si>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</si>
  <si>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</si>
  <si>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</si>
  <si>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</si>
  <si>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</si>
  <si>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</si>
  <si>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</si>
  <si>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</si>
  <si>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</si>
  <si>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</si>
  <si>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</si>
  <si>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</si>
  <si>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</si>
  <si>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</si>
  <si>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</si>
  <si>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</si>
  <si>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</si>
  <si>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</si>
  <si>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</si>
  <si>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</si>
  <si>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</si>
  <si>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</si>
  <si>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</si>
  <si>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</si>
  <si>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</si>
  <si>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</si>
  <si>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</si>
  <si>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</si>
  <si>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</si>
  <si>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</si>
  <si>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</si>
  <si>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</si>
  <si>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</si>
  <si>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</si>
  <si>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</si>
  <si>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</si>
  <si>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</si>
  <si>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</si>
  <si>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</si>
  <si>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</si>
  <si>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</si>
  <si>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</si>
  <si>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</si>
  <si>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</si>
  <si>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</si>
  <si>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</si>
  <si>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</si>
  <si>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</si>
  <si>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</si>
  <si>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</si>
  <si>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</si>
  <si>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</si>
  <si>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</si>
  <si>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</si>
  <si>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</si>
  <si>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</si>
  <si>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</si>
  <si>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</si>
  <si>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</si>
  <si>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</si>
  <si>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</si>
  <si>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</si>
  <si>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</si>
  <si>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</si>
  <si>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</si>
  <si>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</si>
  <si>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</si>
  <si>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</si>
  <si>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</si>
  <si>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</si>
  <si>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</si>
  <si>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</si>
  <si>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</si>
  <si>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</si>
  <si>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</si>
  <si>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</si>
  <si>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</si>
  <si>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</si>
  <si>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</si>
  <si>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</si>
  <si>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</si>
  <si>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</si>
  <si>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</si>
  <si>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</si>
  <si>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</si>
  <si>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</si>
  <si>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</si>
  <si>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</si>
  <si>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</si>
  <si>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</si>
  <si>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</si>
  <si>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</si>
  <si>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</si>
  <si>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</si>
  <si>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</si>
  <si>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</si>
  <si>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</si>
  <si>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</si>
  <si>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</si>
  <si>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</si>
  <si>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</si>
  <si>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</si>
  <si>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</si>
  <si>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</si>
  <si>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</si>
  <si>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</si>
  <si>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</si>
  <si>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</si>
  <si>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</si>
  <si>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</si>
  <si>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</si>
  <si>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</si>
  <si>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</si>
  <si>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</si>
  <si>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</si>
  <si>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</si>
  <si>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</si>
  <si>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</si>
  <si>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</si>
  <si>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</si>
  <si>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</si>
  <si>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</si>
  <si>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</si>
  <si>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</si>
  <si>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</si>
  <si>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</si>
  <si>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</si>
  <si>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</si>
  <si>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</si>
  <si>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</si>
  <si>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</si>
  <si>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</si>
  <si>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</si>
  <si>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</si>
  <si>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</si>
  <si>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</si>
  <si>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</si>
  <si>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</si>
  <si>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</si>
  <si>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</si>
  <si>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</si>
  <si>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</si>
  <si>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</si>
  <si>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</si>
  <si>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</si>
  <si>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</si>
  <si>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</si>
  <si>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</si>
  <si>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</si>
  <si>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</si>
  <si>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</si>
  <si>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</si>
  <si>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</si>
  <si>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</si>
  <si>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</si>
  <si>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</si>
  <si>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</si>
  <si>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</si>
  <si>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</si>
  <si>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</si>
  <si>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</si>
  <si>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</si>
  <si>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</si>
  <si>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</si>
  <si>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</si>
  <si>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</si>
  <si>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</si>
  <si>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</si>
  <si>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</si>
  <si>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</si>
  <si>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</si>
  <si>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</si>
  <si>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</si>
  <si>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</si>
  <si>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</si>
  <si>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</si>
  <si>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</si>
  <si>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</si>
  <si>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</si>
  <si>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</si>
  <si>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</si>
  <si>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</si>
  <si>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</si>
  <si>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</si>
  <si>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</si>
  <si>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</si>
  <si>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</si>
  <si>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</si>
  <si>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</si>
  <si>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</si>
  <si>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</si>
  <si>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</si>
  <si>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</si>
  <si>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</si>
  <si>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</si>
  <si>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</si>
  <si>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</si>
  <si>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</si>
  <si>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</si>
  <si>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</si>
  <si>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</si>
  <si>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</si>
  <si>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</si>
  <si>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</si>
  <si>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</si>
  <si>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</si>
  <si>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</si>
  <si>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</si>
  <si>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</si>
  <si>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</si>
  <si>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</si>
  <si>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</si>
  <si>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</si>
  <si>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</si>
  <si>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</si>
  <si>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</si>
  <si>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</si>
  <si>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</si>
  <si>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</si>
  <si>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</si>
  <si>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</si>
  <si>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</si>
  <si>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</si>
  <si>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</si>
  <si>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</si>
  <si>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</si>
  <si>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</si>
  <si>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</si>
  <si>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</si>
  <si>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</si>
  <si>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</si>
  <si>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</si>
  <si>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</si>
  <si>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</si>
  <si>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</si>
  <si>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</si>
  <si>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</si>
  <si>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</si>
  <si>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</si>
  <si>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</si>
  <si>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</si>
  <si>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</si>
  <si>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</si>
  <si>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</si>
  <si>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</si>
  <si>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</si>
  <si>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</si>
  <si>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</si>
  <si>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</si>
  <si>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</si>
  <si>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</si>
  <si>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</si>
  <si>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</si>
  <si>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</si>
  <si>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</si>
  <si>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</si>
  <si>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</si>
  <si>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</si>
  <si>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</si>
  <si>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</si>
  <si>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</si>
  <si>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</si>
  <si>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</si>
  <si>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</si>
  <si>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</si>
  <si>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</si>
  <si>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</si>
  <si>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</si>
  <si>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</si>
  <si>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</si>
  <si>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</si>
  <si>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</si>
  <si>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</si>
  <si>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</si>
  <si>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</si>
  <si>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</si>
  <si>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</si>
  <si>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</si>
  <si>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</si>
  <si>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</si>
  <si>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</si>
  <si>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</si>
  <si>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</si>
  <si>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</si>
  <si>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</si>
  <si>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</si>
  <si>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</si>
  <si>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</si>
  <si>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</si>
  <si>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</si>
  <si>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</si>
  <si>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</si>
  <si>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</si>
  <si>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</si>
  <si>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</si>
  <si>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</si>
  <si>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</si>
  <si>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</si>
  <si>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</si>
  <si>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</si>
  <si>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</si>
  <si>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</si>
  <si>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</si>
  <si>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</si>
  <si>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</si>
  <si>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</si>
  <si>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</si>
  <si>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</si>
  <si>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</si>
  <si>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</si>
  <si>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</si>
  <si>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</si>
  <si>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</si>
  <si>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</si>
  <si>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</si>
  <si>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</si>
  <si>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</si>
  <si>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</si>
  <si>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</si>
  <si>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</si>
  <si>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</si>
  <si>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</si>
  <si>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</si>
  <si>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</si>
  <si>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</si>
  <si>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</si>
  <si>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</si>
  <si>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</si>
  <si>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</si>
  <si>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</si>
  <si>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</si>
  <si>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</si>
  <si>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</si>
  <si>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</si>
  <si>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</si>
  <si>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</si>
  <si>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</si>
  <si>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</si>
  <si>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</si>
  <si>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</si>
  <si>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</si>
  <si>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</si>
  <si>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</si>
  <si>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</si>
  <si>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</si>
  <si>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</si>
  <si>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</si>
  <si>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</si>
  <si>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</si>
  <si>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</si>
  <si>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</si>
  <si>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</si>
  <si>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</si>
  <si>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</si>
  <si>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</si>
  <si>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</si>
  <si>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</si>
  <si>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</si>
  <si>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</si>
  <si>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</si>
  <si>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</si>
  <si>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</si>
  <si>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</si>
  <si>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</si>
  <si>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</si>
  <si>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</si>
  <si>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</si>
  <si>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</si>
  <si>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</si>
  <si>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</si>
  <si>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</si>
  <si>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</si>
  <si>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</si>
  <si>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</si>
  <si>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</si>
  <si>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</si>
  <si>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</si>
  <si>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</si>
  <si>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</si>
  <si>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</si>
  <si>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</si>
  <si>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</si>
  <si>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</si>
  <si>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</si>
  <si>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</si>
  <si>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</si>
  <si>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</si>
  <si>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</si>
  <si>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</si>
  <si>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</si>
  <si>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</si>
  <si>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</si>
  <si>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</si>
  <si>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</si>
  <si>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</si>
  <si>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</si>
  <si>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</si>
  <si>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</si>
  <si>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</si>
  <si>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</si>
  <si>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</si>
  <si>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</si>
  <si>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</si>
  <si>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</si>
  <si>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</si>
  <si>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</si>
  <si>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</si>
  <si>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</si>
  <si>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</si>
  <si>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</si>
  <si>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</si>
  <si>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</si>
  <si>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</si>
  <si>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</si>
  <si>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</si>
  <si>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</si>
  <si>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</si>
  <si>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</si>
  <si>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</si>
  <si>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</si>
  <si>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</si>
  <si>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</si>
  <si>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</si>
  <si>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</si>
  <si>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</si>
  <si>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</si>
  <si>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</si>
  <si>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</si>
  <si>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</si>
  <si>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</si>
  <si>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</si>
  <si>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</si>
  <si>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</si>
  <si>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</si>
  <si>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</si>
  <si>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</si>
  <si>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</si>
  <si>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</si>
  <si>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</si>
  <si>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</si>
  <si>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</si>
  <si>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</si>
  <si>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</si>
  <si>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</si>
  <si>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</si>
  <si>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</si>
  <si>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</si>
  <si>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</si>
  <si>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</si>
  <si>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</si>
  <si>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</si>
  <si>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</si>
  <si>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</si>
  <si>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</si>
  <si>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</si>
  <si>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</si>
  <si>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</si>
  <si>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</si>
  <si>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</si>
  <si>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</si>
  <si>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</si>
  <si>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</si>
  <si>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</si>
  <si>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</si>
  <si>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</si>
  <si>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</si>
  <si>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</si>
  <si>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</si>
  <si>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</si>
  <si>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</si>
  <si>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</si>
  <si>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</si>
  <si>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</si>
  <si>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</si>
  <si>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</si>
  <si>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</si>
  <si>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</si>
  <si>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</si>
  <si>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</si>
  <si>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</si>
  <si>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</si>
  <si>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</si>
  <si>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</si>
  <si>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</si>
  <si>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</si>
  <si>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</si>
  <si>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</si>
  <si>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</si>
  <si>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</si>
  <si>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</si>
  <si>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</si>
  <si>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</si>
  <si>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</si>
  <si>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</si>
  <si>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</si>
  <si>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</si>
  <si>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</si>
  <si>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</si>
  <si>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</si>
  <si>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</si>
  <si>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</si>
  <si>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</si>
  <si>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</si>
  <si>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</si>
  <si>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</si>
  <si>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</si>
  <si>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</si>
  <si>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</si>
  <si>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</si>
  <si>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</si>
  <si>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</si>
  <si>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</si>
  <si>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</si>
  <si>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</si>
  <si>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</si>
  <si>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</si>
  <si>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</si>
  <si>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</si>
  <si>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</si>
  <si>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</si>
  <si>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</si>
  <si>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</si>
  <si>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</si>
  <si>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</si>
  <si>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</si>
  <si>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</si>
  <si>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</si>
  <si>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</si>
  <si>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</si>
  <si>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</si>
  <si>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</si>
  <si>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</si>
  <si>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</si>
  <si>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</si>
  <si>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</si>
  <si>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</si>
  <si>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</si>
  <si>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</si>
  <si>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</si>
  <si>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</si>
  <si>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</si>
  <si>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</si>
  <si>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</si>
  <si>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</si>
  <si>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</si>
  <si>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</si>
  <si>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</si>
  <si>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</si>
  <si>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</si>
  <si>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</si>
  <si>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</si>
  <si>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</si>
  <si>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</si>
  <si>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</si>
  <si>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</si>
  <si>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</si>
  <si>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</si>
  <si>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</si>
  <si>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</si>
  <si>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</si>
  <si>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</si>
  <si>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</si>
  <si>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</si>
  <si>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</si>
  <si>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</si>
  <si>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</si>
  <si>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</si>
  <si>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</si>
  <si>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</si>
  <si>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</si>
  <si>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</si>
  <si>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</si>
  <si>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</si>
  <si>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</si>
  <si>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</si>
  <si>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</si>
  <si>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</si>
  <si>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</si>
  <si>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</si>
  <si>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</si>
  <si>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</si>
  <si>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</si>
  <si>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</si>
  <si>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</si>
  <si>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</si>
  <si>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</si>
  <si>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</si>
  <si>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</si>
  <si>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</si>
  <si>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</si>
  <si>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</si>
  <si>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</si>
  <si>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</si>
  <si>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</si>
  <si>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</si>
  <si>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</si>
  <si>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</si>
  <si>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</si>
  <si>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</si>
  <si>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</si>
  <si>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</si>
  <si>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</si>
  <si>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</si>
  <si>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</si>
  <si>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</si>
  <si>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</si>
  <si>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</si>
  <si>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</si>
  <si>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</si>
  <si>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</si>
  <si>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</si>
  <si>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</si>
  <si>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</si>
  <si>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</si>
  <si>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</si>
  <si>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</si>
  <si>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</si>
  <si>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</si>
  <si>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</si>
  <si>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</si>
  <si>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</si>
  <si>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</si>
  <si>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</si>
  <si>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</si>
  <si>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</si>
  <si>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</si>
  <si>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</si>
  <si>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</si>
  <si>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</si>
  <si>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</si>
  <si>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</si>
  <si>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</si>
  <si>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</si>
  <si>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</si>
  <si>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</si>
  <si>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</si>
  <si>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</si>
  <si>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</si>
  <si>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</si>
  <si>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</si>
  <si>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</si>
  <si>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</si>
  <si>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</si>
  <si>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</si>
  <si>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</si>
  <si>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</si>
  <si>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</si>
  <si>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</si>
  <si>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</si>
  <si>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</si>
  <si>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</si>
  <si>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</si>
  <si>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</si>
  <si>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</si>
  <si>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</si>
  <si>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</si>
  <si>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</si>
  <si>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</si>
  <si>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</si>
  <si>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</si>
  <si>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</si>
  <si>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</si>
  <si>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</si>
  <si>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</si>
  <si>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</si>
  <si>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</si>
  <si>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</si>
  <si>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</si>
  <si>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</si>
  <si>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</si>
  <si>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</si>
  <si>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</si>
  <si>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</si>
  <si>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</si>
  <si>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</si>
  <si>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</si>
  <si>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</si>
  <si>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</si>
  <si>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</si>
  <si>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</si>
  <si>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</si>
  <si>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</si>
  <si>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</si>
  <si>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</si>
  <si>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</si>
  <si>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</si>
  <si>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</si>
  <si>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</si>
  <si>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</si>
  <si>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</si>
  <si>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</si>
  <si>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</si>
  <si>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</si>
  <si>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</si>
  <si>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</si>
  <si>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</si>
  <si>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</si>
  <si>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</si>
  <si>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</si>
  <si>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</si>
  <si>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</si>
  <si>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</si>
  <si>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</si>
  <si>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</si>
  <si>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</si>
  <si>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</si>
  <si>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</si>
  <si>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</si>
  <si>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</si>
  <si>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</si>
  <si>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</si>
  <si>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</si>
  <si>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</si>
  <si>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</si>
  <si>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</si>
  <si>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</si>
  <si>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</si>
  <si>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</si>
  <si>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</si>
  <si>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</si>
  <si>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</si>
  <si>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</si>
  <si>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</si>
  <si>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</si>
  <si>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</si>
  <si>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</si>
  <si>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</si>
  <si>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</si>
  <si>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</si>
  <si>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</si>
  <si>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</si>
  <si>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</si>
  <si>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</si>
  <si>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</si>
  <si>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</si>
  <si>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</si>
  <si>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</si>
  <si>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</si>
  <si>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</si>
  <si>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</si>
  <si>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</si>
  <si>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</si>
  <si>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</si>
  <si>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</si>
  <si>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</si>
  <si>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</si>
  <si>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</si>
  <si>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</si>
  <si>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</si>
  <si>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</si>
  <si>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</si>
  <si>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</si>
  <si>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</si>
  <si>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</si>
  <si>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</si>
  <si>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</si>
  <si>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</si>
  <si>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</si>
  <si>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</si>
  <si>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</si>
  <si>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</si>
  <si>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</si>
  <si>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</si>
  <si>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</si>
  <si>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</si>
  <si>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</si>
  <si>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</si>
  <si>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</si>
  <si>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</si>
  <si>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</si>
  <si>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</si>
  <si>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</si>
  <si>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</si>
  <si>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</si>
  <si>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</si>
  <si>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</si>
  <si>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</si>
  <si>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</si>
  <si>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</si>
  <si>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</si>
  <si>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</si>
  <si>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</si>
  <si>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</si>
  <si>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</si>
  <si>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</si>
  <si>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</si>
  <si>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</si>
  <si>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</si>
  <si>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</si>
  <si>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</si>
  <si>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</si>
  <si>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</si>
  <si>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</si>
  <si>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</si>
  <si>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</si>
  <si>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</si>
  <si>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</si>
  <si>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</si>
  <si>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</si>
  <si>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</si>
  <si>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</si>
  <si>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</si>
  <si>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</si>
  <si>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</si>
  <si>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</si>
  <si>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</si>
  <si>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</si>
  <si>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</si>
  <si>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</si>
  <si>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</si>
  <si>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</si>
  <si>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</si>
  <si>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</si>
  <si>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</si>
  <si>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</si>
  <si>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</si>
  <si>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</si>
  <si>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</si>
  <si>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</si>
  <si>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</si>
  <si>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</si>
  <si>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</si>
  <si>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</si>
  <si>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</si>
  <si>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</si>
  <si>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</si>
  <si>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</si>
  <si>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</si>
  <si>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</si>
  <si>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</si>
  <si>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</si>
  <si>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</si>
  <si>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</si>
  <si>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</si>
  <si>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</si>
  <si>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</si>
  <si>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</si>
  <si>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</si>
  <si>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</si>
  <si>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</si>
  <si>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</si>
  <si>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</si>
  <si>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</si>
  <si>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</si>
  <si>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</si>
  <si>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</si>
  <si>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</si>
  <si>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</si>
  <si>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</si>
  <si>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</si>
  <si>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</si>
  <si>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</si>
  <si>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</si>
  <si>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</si>
  <si>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</si>
  <si>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</si>
  <si>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</si>
  <si>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</si>
  <si>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</si>
  <si>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</si>
  <si>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</si>
  <si>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</si>
  <si>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</si>
  <si>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</si>
  <si>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</si>
  <si>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</si>
  <si>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</si>
  <si>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</si>
  <si>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</si>
  <si>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</si>
  <si>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</si>
  <si>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</si>
  <si>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</si>
  <si>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</si>
  <si>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</si>
  <si>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</si>
  <si>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</si>
  <si>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</si>
  <si>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</si>
  <si>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</si>
  <si>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</si>
  <si>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</si>
  <si>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</si>
  <si>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</si>
  <si>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</si>
  <si>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</si>
  <si>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</si>
  <si>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</si>
  <si>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</si>
  <si>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</si>
  <si>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</si>
  <si>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</si>
  <si>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</si>
  <si>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</si>
  <si>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</si>
  <si>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</si>
  <si>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</si>
  <si>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</si>
  <si>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</si>
  <si>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</si>
  <si>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</si>
  <si>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</si>
  <si>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</si>
  <si>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</si>
  <si>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</si>
  <si>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</si>
  <si>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</si>
  <si>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</si>
  <si>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</si>
  <si>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</si>
  <si>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</si>
  <si>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</si>
  <si>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</si>
  <si>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</si>
  <si>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</si>
  <si>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</si>
  <si>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</si>
  <si>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</si>
  <si>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</si>
  <si>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</si>
  <si>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</si>
  <si>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</si>
  <si>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</si>
  <si>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</si>
  <si>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</si>
  <si>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</si>
  <si>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</si>
  <si>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</si>
  <si>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</si>
  <si>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</si>
  <si>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</si>
  <si>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</si>
  <si>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</si>
  <si>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</si>
  <si>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</si>
  <si>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</si>
  <si>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</si>
  <si>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</si>
  <si>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</si>
  <si>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</si>
  <si>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</si>
  <si>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</si>
  <si>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</si>
  <si>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</si>
  <si>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</si>
  <si>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</si>
  <si>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</si>
  <si>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</si>
  <si>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</si>
  <si>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</si>
  <si>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</si>
  <si>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</si>
  <si>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</si>
  <si>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</si>
  <si>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</si>
  <si>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</si>
  <si>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</si>
  <si>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</si>
  <si>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</si>
  <si>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</si>
  <si>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</si>
  <si>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</si>
  <si>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</si>
  <si>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</si>
  <si>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</si>
  <si>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</si>
  <si>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</si>
  <si>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</si>
  <si>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</si>
  <si>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</si>
  <si>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</si>
  <si>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</si>
  <si>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</si>
  <si>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</si>
  <si>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</si>
  <si>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</si>
  <si>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</si>
  <si>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</si>
  <si>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</si>
  <si>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</si>
  <si>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</si>
  <si>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</si>
  <si>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</si>
  <si>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</si>
  <si>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</si>
  <si>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</si>
  <si>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</si>
  <si>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</si>
  <si>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</si>
  <si>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</si>
  <si>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</si>
  <si>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</si>
  <si>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</si>
  <si>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</si>
  <si>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</si>
  <si>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</si>
  <si>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</si>
  <si>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</si>
  <si>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</si>
  <si>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</si>
  <si>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</si>
  <si>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</si>
  <si>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</si>
  <si>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</si>
  <si>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</si>
  <si>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</si>
  <si>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</si>
  <si>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</si>
  <si>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</si>
  <si>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</si>
  <si>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</si>
  <si>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</si>
  <si>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</si>
  <si>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</si>
  <si>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</si>
  <si>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</si>
  <si>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</si>
  <si>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</si>
  <si>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</si>
  <si>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</si>
  <si>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</si>
  <si>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</si>
  <si>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</si>
  <si>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</si>
  <si>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</si>
  <si>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</si>
  <si>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</si>
  <si>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</si>
  <si>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</si>
  <si>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</si>
  <si>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</si>
  <si>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</si>
  <si>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</si>
  <si>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</si>
  <si>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</si>
  <si>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</si>
  <si>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</si>
  <si>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</si>
  <si>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</si>
  <si>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</si>
  <si>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</si>
  <si>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</si>
  <si>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</si>
  <si>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</si>
  <si>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</si>
  <si>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</si>
  <si>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</si>
  <si>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</si>
  <si>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</si>
  <si>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</si>
  <si>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</si>
  <si>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</si>
  <si>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</si>
  <si>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</si>
  <si>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</si>
  <si>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</si>
  <si>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</si>
  <si>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</si>
  <si>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</si>
  <si>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</si>
  <si>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</si>
  <si>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</si>
  <si>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</si>
  <si>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</si>
  <si>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</si>
  <si>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</si>
  <si>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</si>
  <si>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</si>
  <si>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</si>
  <si>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</si>
  <si>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</si>
  <si>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</si>
  <si>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</si>
  <si>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</si>
  <si>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</si>
  <si>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</si>
  <si>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</si>
  <si>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</si>
  <si>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</si>
  <si>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</si>
  <si>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</si>
  <si>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</si>
  <si>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</si>
  <si>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</si>
  <si>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</si>
  <si>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</si>
  <si>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</si>
  <si>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</si>
  <si>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</si>
  <si>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</si>
  <si>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</si>
  <si>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</si>
  <si>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</si>
  <si>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</si>
  <si>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</si>
  <si>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</si>
  <si>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</si>
  <si>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</si>
  <si>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</si>
  <si>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</si>
  <si>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</si>
  <si>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</si>
  <si>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</si>
  <si>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</si>
  <si>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</si>
  <si>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</si>
  <si>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</si>
  <si>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</si>
  <si>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</si>
  <si>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</si>
  <si>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</si>
  <si>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</si>
  <si>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</si>
  <si>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</si>
  <si>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</si>
  <si>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</si>
  <si>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</si>
  <si>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</si>
  <si>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</si>
  <si>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</si>
  <si>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</si>
  <si>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</si>
  <si>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</si>
  <si>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</si>
  <si>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</si>
  <si>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</si>
  <si>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</si>
  <si>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</si>
  <si>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</si>
  <si>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</si>
  <si>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</si>
  <si>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</si>
  <si>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</si>
  <si>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</si>
  <si>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</si>
  <si>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</si>
  <si>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</si>
  <si>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</si>
  <si>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</si>
  <si>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</si>
  <si>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</si>
  <si>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</si>
  <si>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</si>
  <si>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</si>
  <si>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</si>
  <si>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</si>
  <si>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</si>
  <si>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</si>
  <si>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</si>
  <si>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</si>
  <si>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</si>
  <si>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</si>
  <si>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</si>
  <si>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</si>
  <si>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</si>
  <si>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</si>
  <si>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</si>
  <si>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</si>
  <si>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</si>
  <si>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</si>
  <si>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</si>
  <si>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</si>
  <si>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</si>
  <si>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</si>
  <si>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</si>
  <si>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</si>
  <si>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</si>
  <si>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</si>
  <si>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</si>
  <si>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</si>
  <si>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</si>
  <si>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</si>
  <si>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</si>
  <si>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</si>
  <si>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</si>
  <si>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</si>
  <si>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</si>
  <si>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</si>
  <si>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</si>
  <si>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</si>
  <si>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</si>
  <si>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</si>
  <si>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</si>
  <si>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</si>
  <si>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</si>
  <si>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</si>
  <si>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</si>
  <si>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</si>
  <si>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</si>
  <si>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</si>
  <si>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</si>
  <si>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</si>
  <si>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</si>
  <si>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</si>
  <si>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</si>
  <si>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</si>
  <si>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</si>
  <si>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</si>
  <si>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</si>
  <si>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</si>
  <si>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</si>
  <si>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</si>
  <si>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</si>
  <si>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</si>
  <si>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</si>
  <si>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</si>
  <si>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</si>
  <si>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</si>
  <si>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</si>
  <si>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</si>
  <si>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</si>
  <si>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</si>
  <si>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</si>
  <si>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</si>
  <si>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</si>
  <si>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</si>
  <si>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</si>
  <si>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</si>
  <si>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</si>
  <si>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</si>
  <si>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</si>
  <si>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</si>
  <si>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</si>
  <si>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</si>
  <si>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</si>
  <si>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</si>
  <si>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</si>
  <si>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</si>
  <si>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</si>
  <si>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</si>
  <si>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</si>
  <si>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</si>
  <si>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</si>
  <si>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</si>
  <si>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</si>
  <si>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</si>
  <si>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</si>
  <si>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</si>
  <si>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</si>
  <si>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</si>
  <si>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</si>
  <si>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</si>
  <si>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</si>
  <si>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</si>
  <si>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</si>
  <si>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</si>
  <si>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</si>
  <si>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</si>
  <si>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</si>
  <si>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</si>
  <si>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</si>
  <si>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</si>
  <si>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</si>
  <si>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</si>
  <si>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</si>
  <si>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</si>
  <si>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</si>
  <si>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</si>
  <si>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</si>
  <si>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</si>
  <si>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</si>
  <si>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</si>
  <si>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</si>
  <si>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</si>
  <si>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</si>
  <si>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</si>
  <si>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</si>
  <si>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</si>
  <si>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</si>
  <si>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</si>
  <si>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</si>
  <si>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</si>
  <si>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</si>
  <si>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</si>
  <si>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</si>
  <si>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</si>
  <si>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</si>
  <si>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</si>
  <si>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</si>
  <si>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</si>
  <si>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</si>
  <si>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</si>
  <si>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</si>
  <si>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</si>
  <si>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</si>
  <si>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</si>
  <si>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</si>
  <si>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</si>
  <si>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</si>
  <si>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</si>
  <si>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</si>
  <si>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</si>
  <si>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</si>
  <si>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</si>
  <si>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</si>
  <si>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</si>
  <si>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</si>
  <si>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</si>
  <si>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</si>
  <si>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</si>
  <si>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</si>
  <si>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</si>
  <si>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</si>
  <si>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</si>
  <si>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</si>
  <si>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</si>
  <si>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</si>
  <si>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</si>
  <si>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</si>
  <si>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</si>
  <si>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</si>
  <si>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</si>
  <si>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</si>
  <si>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</si>
  <si>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</si>
  <si>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</si>
  <si>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</si>
  <si>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</si>
  <si>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</si>
  <si>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</si>
  <si>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</si>
  <si>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</si>
  <si>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</si>
  <si>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</si>
  <si>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</si>
  <si>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</si>
  <si>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</si>
  <si>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</si>
  <si>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</si>
  <si>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</si>
  <si>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</si>
  <si>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</si>
  <si>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</si>
  <si>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</si>
  <si>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</si>
  <si>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</si>
  <si>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</si>
  <si>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</si>
  <si>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</si>
  <si>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</si>
  <si>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</si>
  <si>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</si>
  <si>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</si>
  <si>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</si>
  <si>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</si>
  <si>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</si>
  <si>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</si>
  <si>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</si>
  <si>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</si>
  <si>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</si>
  <si>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</si>
  <si>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</si>
  <si>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</si>
  <si>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</si>
  <si>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</si>
  <si>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</si>
  <si>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</si>
  <si>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</si>
  <si>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</si>
  <si>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</si>
  <si>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</si>
  <si>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</si>
  <si>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</si>
  <si>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</si>
  <si>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</si>
  <si>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</si>
  <si>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</si>
  <si>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</si>
  <si>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</si>
  <si>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</si>
  <si>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</si>
  <si>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</si>
  <si>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</si>
  <si>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</si>
  <si>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</si>
  <si>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</si>
  <si>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</si>
  <si>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</si>
  <si>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</si>
  <si>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</si>
  <si>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</si>
  <si>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</si>
  <si>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</si>
  <si>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</si>
  <si>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</si>
  <si>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</si>
  <si>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</si>
  <si>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</si>
  <si>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</si>
  <si>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</si>
  <si>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</si>
  <si>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</si>
  <si>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</si>
  <si>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</si>
  <si>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</si>
  <si>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</si>
  <si>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</si>
  <si>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</si>
  <si>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</si>
  <si>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</si>
  <si>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</si>
  <si>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</si>
  <si>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</si>
  <si>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</si>
  <si>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</si>
  <si>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</si>
  <si>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</si>
  <si>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</si>
  <si>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</si>
  <si>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</si>
  <si>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</si>
  <si>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</si>
  <si>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</si>
  <si>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</si>
  <si>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</si>
  <si>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</si>
  <si>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</si>
  <si>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</si>
  <si>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</si>
  <si>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</si>
  <si>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</si>
  <si>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</si>
  <si>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</si>
  <si>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</si>
  <si>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</si>
  <si>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</si>
  <si>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</si>
  <si>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</si>
  <si>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</si>
  <si>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</si>
  <si>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</si>
  <si>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</si>
  <si>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</si>
  <si>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</si>
  <si>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</si>
  <si>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</si>
  <si>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</si>
  <si>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</si>
  <si>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</si>
  <si>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</si>
  <si>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</si>
  <si>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</si>
  <si>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</si>
  <si>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</si>
  <si>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</si>
  <si>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</si>
  <si>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</si>
  <si>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</si>
  <si>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</si>
  <si>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</si>
  <si>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</si>
  <si>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</si>
  <si>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</si>
  <si>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</si>
  <si>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</si>
  <si>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</si>
  <si>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</si>
  <si>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</si>
  <si>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</si>
  <si>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</si>
  <si>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</si>
  <si>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</si>
  <si>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</si>
  <si>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</si>
  <si>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</si>
  <si>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</si>
  <si>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</si>
  <si>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</si>
  <si>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</si>
  <si>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</si>
  <si>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</si>
  <si>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</si>
  <si>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</si>
  <si>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</si>
  <si>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</si>
  <si>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</si>
  <si>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</si>
  <si>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</si>
  <si>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</si>
  <si>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</si>
  <si>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</si>
  <si>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</si>
  <si>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</si>
  <si>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</si>
  <si>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</si>
  <si>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</si>
  <si>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</si>
  <si>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</si>
  <si>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</si>
  <si>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</si>
  <si>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</si>
  <si>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</si>
  <si>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</si>
  <si>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</si>
  <si>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</si>
  <si>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</si>
  <si>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</si>
  <si>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</si>
  <si>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</si>
  <si>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</si>
  <si>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</si>
  <si>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</si>
  <si>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</si>
  <si>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</si>
  <si>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</si>
  <si>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</si>
  <si>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</si>
  <si>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</si>
  <si>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</si>
  <si>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</si>
  <si>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</si>
  <si>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</si>
  <si>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</si>
  <si>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</si>
  <si>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</si>
  <si>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</si>
  <si>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</si>
  <si>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</si>
  <si>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</si>
  <si>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</si>
  <si>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</si>
  <si>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</si>
  <si>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</si>
  <si>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</si>
  <si>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</si>
  <si>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</si>
  <si>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</si>
  <si>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</si>
  <si>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</si>
  <si>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</si>
  <si>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</si>
  <si>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</si>
  <si>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</si>
  <si>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</si>
  <si>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</si>
  <si>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</si>
  <si>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</si>
  <si>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</si>
  <si>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</si>
  <si>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</si>
  <si>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</si>
  <si>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</si>
  <si>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</si>
  <si>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</si>
  <si>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</si>
  <si>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</si>
  <si>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</si>
  <si>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</si>
  <si>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</si>
  <si>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</si>
  <si>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</si>
  <si>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</si>
  <si>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</si>
  <si>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</si>
  <si>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</si>
  <si>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</si>
  <si>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</si>
  <si>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</si>
  <si>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</si>
  <si>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</si>
  <si>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</si>
  <si>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</si>
  <si>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</si>
  <si>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</si>
  <si>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</si>
  <si>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</si>
  <si>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</si>
  <si>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</si>
  <si>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</si>
  <si>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</si>
  <si>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</si>
  <si>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</si>
  <si>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</si>
  <si>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</si>
  <si>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</si>
  <si>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</si>
  <si>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</si>
  <si>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</si>
  <si>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</si>
  <si>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</si>
  <si>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</si>
  <si>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</si>
  <si>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</si>
  <si>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</si>
  <si>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</si>
  <si>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</si>
  <si>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</si>
  <si>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</si>
  <si>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</si>
  <si>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</si>
  <si>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</si>
  <si>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</si>
  <si>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</si>
  <si>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</si>
  <si>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</si>
  <si>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</si>
  <si>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</si>
  <si>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</si>
  <si>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</si>
  <si>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</si>
  <si>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</si>
  <si>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</si>
  <si>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</si>
  <si>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</si>
  <si>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</si>
  <si>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</si>
  <si>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</si>
  <si>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</si>
  <si>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</si>
  <si>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</si>
  <si>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</si>
  <si>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</si>
  <si>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</si>
  <si>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</si>
  <si>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</si>
  <si>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</si>
  <si>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</si>
  <si>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</si>
  <si>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</si>
  <si>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</si>
  <si>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</si>
  <si>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</si>
  <si>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</si>
  <si>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</si>
  <si>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</si>
  <si>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</si>
  <si>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</si>
  <si>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</si>
  <si>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</si>
  <si>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</si>
  <si>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</si>
  <si>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</si>
  <si>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</si>
  <si>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</si>
  <si>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</si>
  <si>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</si>
  <si>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</si>
  <si>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</si>
  <si>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</si>
  <si>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</si>
  <si>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</si>
  <si>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</si>
  <si>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</si>
  <si>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</si>
  <si>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</si>
  <si>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</si>
  <si>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</si>
  <si>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</si>
  <si>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</si>
  <si>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</si>
  <si>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</si>
  <si>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</si>
  <si>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</si>
  <si>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</si>
  <si>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</si>
  <si>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</si>
  <si>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</si>
  <si>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</si>
  <si>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</si>
  <si>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</si>
  <si>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</si>
  <si>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</si>
  <si>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</si>
  <si>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</si>
  <si>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</si>
  <si>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</si>
  <si>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</si>
  <si>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</si>
  <si>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</si>
  <si>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</si>
  <si>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</si>
  <si>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</si>
  <si>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</si>
  <si>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</si>
  <si>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</si>
  <si>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</si>
  <si>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</si>
  <si>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</si>
  <si>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</si>
  <si>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</si>
  <si>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</si>
  <si>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</si>
  <si>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</si>
  <si>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</si>
  <si>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</si>
  <si>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</si>
  <si>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</si>
  <si>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</si>
  <si>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</si>
  <si>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</si>
  <si>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</si>
  <si>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</si>
  <si>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</si>
  <si>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</si>
  <si>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</si>
  <si>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</si>
  <si>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</si>
  <si>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</si>
  <si>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</si>
  <si>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</si>
  <si>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</si>
  <si>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</si>
  <si>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</si>
  <si>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</si>
  <si>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</si>
  <si>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</si>
  <si>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</si>
  <si>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</si>
  <si>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</si>
  <si>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</si>
  <si>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</si>
  <si>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</si>
  <si>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</si>
  <si>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</si>
  <si>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</si>
  <si>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</si>
  <si>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</si>
  <si>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</si>
  <si>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</si>
  <si>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</si>
  <si>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</si>
  <si>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</si>
  <si>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</si>
  <si>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</si>
  <si>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</si>
  <si>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</si>
  <si>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</si>
  <si>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</si>
  <si>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</si>
  <si>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</si>
  <si>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</si>
  <si>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</si>
  <si>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</si>
  <si>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</si>
  <si>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</si>
  <si>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</si>
  <si>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</si>
  <si>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</si>
  <si>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</si>
  <si>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</si>
  <si>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</si>
  <si>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</si>
  <si>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</si>
  <si>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</si>
  <si>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</si>
  <si>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</si>
  <si>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</si>
  <si>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</si>
  <si>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</si>
  <si>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</si>
  <si>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</si>
  <si>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</si>
  <si>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</si>
  <si>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</si>
  <si>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</si>
  <si>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</si>
  <si>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</si>
  <si>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</si>
  <si>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</si>
  <si>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</si>
  <si>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</si>
  <si>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</si>
  <si>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</si>
  <si>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</si>
  <si>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</si>
  <si>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</si>
  <si>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</si>
  <si>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</si>
  <si>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</si>
  <si>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</si>
  <si>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</si>
  <si>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</si>
  <si>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</si>
  <si>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</si>
  <si>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</si>
  <si>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</si>
  <si>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</si>
  <si>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</si>
  <si>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</si>
  <si>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</si>
  <si>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</si>
  <si>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</si>
  <si>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</si>
  <si>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</si>
  <si>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</si>
  <si>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</si>
  <si>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</si>
  <si>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</si>
  <si>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</si>
  <si>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</si>
  <si>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</si>
  <si>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</si>
  <si>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</si>
  <si>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</si>
  <si>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</si>
  <si>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</si>
  <si>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</si>
  <si>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</si>
  <si>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</si>
  <si>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</si>
  <si>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</si>
  <si>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</si>
  <si>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</si>
  <si>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</si>
  <si>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</si>
  <si>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</si>
  <si>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</si>
  <si>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</si>
  <si>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</si>
  <si>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</si>
  <si>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</si>
  <si>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</si>
  <si>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</si>
  <si>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</si>
  <si>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</si>
  <si>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</si>
  <si>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</si>
  <si>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</si>
  <si>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</si>
  <si>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</si>
  <si>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</si>
  <si>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</si>
  <si>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</si>
  <si>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</si>
  <si>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</si>
  <si>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</si>
  <si>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</si>
  <si>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</si>
  <si>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</si>
  <si>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</si>
  <si>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</si>
  <si>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</si>
  <si>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</si>
  <si>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</si>
  <si>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</si>
  <si>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</si>
  <si>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</si>
  <si>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</si>
  <si>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</si>
  <si>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</si>
  <si>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</si>
  <si>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</si>
  <si>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</si>
  <si>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</si>
  <si>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</si>
  <si>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</si>
  <si>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</si>
  <si>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</si>
  <si>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</si>
  <si>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</si>
  <si>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</si>
  <si>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</si>
  <si>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</si>
  <si>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</si>
  <si>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</si>
  <si>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</si>
  <si>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</si>
  <si>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</si>
  <si>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</si>
  <si>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</si>
  <si>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</si>
  <si>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</si>
  <si>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</si>
  <si>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</si>
  <si>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</si>
  <si>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</si>
  <si>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</si>
  <si>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</si>
  <si>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</si>
  <si>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</si>
  <si>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</si>
  <si>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</si>
  <si>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</si>
  <si>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</si>
  <si>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</si>
  <si>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</si>
  <si>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</si>
  <si>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</si>
  <si>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</si>
  <si>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</si>
  <si>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</si>
  <si>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</si>
  <si>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</si>
  <si>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</si>
  <si>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</si>
  <si>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</si>
  <si>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</si>
  <si>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</si>
  <si>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</si>
  <si>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</si>
  <si>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</si>
  <si>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</si>
  <si>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</si>
  <si>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</si>
  <si>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</si>
  <si>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</si>
  <si>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</si>
  <si>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</si>
  <si>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</si>
  <si>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</si>
  <si>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</si>
  <si>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</si>
  <si>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</si>
  <si>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</si>
  <si>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</si>
  <si>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</si>
  <si>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</si>
  <si>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</si>
  <si>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</si>
  <si>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</si>
  <si>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</si>
  <si>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</si>
  <si>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</si>
  <si>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</si>
  <si>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</si>
  <si>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</si>
  <si>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</si>
  <si>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</si>
  <si>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</si>
  <si>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</si>
  <si>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</si>
  <si>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</si>
  <si>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</si>
  <si>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</si>
  <si>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</si>
  <si>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</si>
  <si>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</si>
  <si>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</si>
  <si>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</si>
  <si>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</si>
  <si>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</si>
  <si>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</si>
  <si>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</si>
  <si>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</si>
  <si>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</si>
  <si>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</si>
  <si>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</si>
  <si>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</si>
  <si>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</si>
  <si>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</si>
  <si>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</si>
  <si>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</si>
  <si>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</si>
  <si>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</si>
  <si>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</si>
  <si>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</si>
  <si>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</si>
  <si>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</si>
  <si>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</si>
  <si>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</si>
  <si>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</si>
  <si>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</si>
  <si>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</si>
  <si>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</si>
  <si>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</si>
  <si>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</si>
  <si>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</si>
  <si>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</si>
  <si>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</si>
  <si>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</si>
  <si>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</si>
  <si>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</si>
  <si>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</si>
  <si>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</si>
  <si>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</si>
  <si>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</si>
  <si>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</si>
  <si>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</si>
  <si>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</si>
  <si>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</si>
  <si>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</si>
  <si>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</si>
  <si>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</si>
  <si>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</si>
  <si>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</si>
  <si>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</si>
  <si>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</si>
  <si>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</si>
  <si>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</si>
  <si>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</si>
  <si>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</si>
  <si>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</si>
  <si>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</si>
  <si>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</si>
  <si>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</si>
  <si>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</si>
  <si>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</si>
  <si>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</si>
  <si>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</si>
  <si>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</si>
  <si>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</si>
  <si>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</si>
  <si>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</si>
  <si>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</si>
  <si>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</si>
  <si>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</si>
  <si>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</si>
  <si>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</si>
  <si>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</si>
  <si>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</si>
  <si>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</si>
  <si>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</si>
  <si>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</si>
  <si>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</si>
  <si>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</si>
  <si>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</si>
  <si>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</si>
  <si>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</si>
  <si>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</si>
  <si>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</si>
  <si>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</si>
  <si>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</si>
  <si>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</si>
  <si>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</si>
  <si>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</si>
  <si>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</si>
  <si>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</si>
  <si>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</si>
  <si>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</si>
  <si>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</si>
  <si>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</si>
  <si>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</si>
  <si>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</si>
  <si>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</si>
  <si>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</si>
  <si>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</si>
  <si>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</si>
  <si>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</si>
  <si>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</si>
  <si>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</si>
  <si>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</si>
  <si>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</si>
  <si>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</si>
  <si>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</si>
  <si>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</si>
  <si>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</si>
  <si>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</si>
  <si>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</si>
  <si>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</si>
  <si>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</si>
  <si>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</si>
  <si>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</si>
  <si>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</si>
  <si>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</si>
  <si>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</si>
  <si>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</si>
  <si>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</si>
  <si>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</si>
  <si>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</si>
  <si>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</si>
  <si>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</si>
  <si>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</si>
  <si>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</si>
  <si>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</si>
  <si>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</si>
  <si>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</si>
  <si>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</si>
  <si>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</si>
  <si>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</si>
  <si>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</si>
  <si>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</si>
  <si>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</si>
  <si>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</si>
  <si>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</si>
  <si>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</si>
  <si>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</si>
  <si>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</si>
  <si>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</si>
  <si>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</si>
  <si>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</si>
  <si>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</si>
  <si>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</si>
  <si>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</si>
  <si>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</si>
  <si>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</si>
  <si>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</si>
  <si>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</si>
  <si>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</si>
  <si>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</si>
  <si>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</si>
  <si>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</si>
  <si>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</si>
  <si>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</si>
  <si>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</si>
  <si>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</si>
  <si>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</si>
  <si>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</si>
  <si>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</si>
  <si>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</si>
  <si>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</si>
  <si>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</si>
  <si>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</si>
  <si>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</si>
  <si>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</si>
  <si>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</si>
  <si>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</si>
  <si>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</si>
  <si>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</si>
  <si>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</si>
  <si>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</si>
  <si>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</si>
  <si>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</si>
  <si>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</si>
  <si>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</si>
  <si>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</si>
  <si>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</si>
  <si>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</si>
  <si>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</si>
  <si>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</si>
  <si>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</si>
  <si>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</si>
  <si>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</si>
  <si>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</si>
  <si>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</si>
  <si>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</si>
  <si>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</si>
  <si>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</si>
  <si>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</si>
  <si>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</si>
  <si>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</si>
  <si>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</si>
  <si>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</si>
  <si>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</si>
  <si>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</si>
  <si>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</si>
  <si>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</si>
  <si>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</si>
  <si>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</si>
  <si>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</si>
  <si>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</si>
  <si>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</si>
  <si>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</si>
  <si>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</si>
  <si>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</si>
  <si>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</si>
  <si>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</si>
  <si>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</si>
  <si>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</si>
  <si>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</si>
  <si>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</si>
  <si>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</si>
  <si>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</si>
  <si>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</si>
  <si>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</si>
  <si>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</si>
  <si>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</si>
  <si>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</si>
  <si>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</si>
  <si>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</si>
  <si>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</si>
  <si>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</si>
  <si>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</si>
  <si>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</si>
  <si>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</si>
  <si>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</si>
  <si>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</si>
  <si>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</si>
  <si>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</si>
  <si>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</si>
  <si>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</si>
  <si>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</si>
  <si>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</si>
  <si>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</si>
  <si>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</si>
  <si>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</si>
  <si>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</si>
  <si>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</si>
  <si>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</si>
  <si>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</si>
  <si>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</si>
  <si>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</si>
  <si>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</si>
  <si>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</si>
  <si>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</si>
  <si>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</si>
  <si>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</si>
  <si>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</si>
  <si>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</si>
  <si>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</si>
  <si>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</si>
  <si>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</si>
  <si>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</si>
  <si>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</si>
  <si>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</si>
  <si>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</si>
  <si>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</si>
  <si>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</si>
  <si>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</si>
  <si>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</si>
  <si>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</si>
  <si>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</si>
  <si>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</si>
  <si>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</si>
  <si>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</si>
  <si>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</si>
  <si>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</si>
  <si>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</si>
  <si>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</si>
  <si>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</si>
  <si>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</si>
  <si>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</si>
  <si>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</si>
  <si>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</si>
  <si>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</si>
  <si>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</si>
  <si>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</si>
  <si>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</si>
  <si>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</si>
  <si>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</si>
  <si>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</si>
  <si>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</si>
  <si>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</si>
  <si>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</si>
  <si>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</si>
  <si>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</si>
  <si>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</si>
  <si>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</si>
  <si>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</si>
  <si>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</si>
  <si>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</si>
  <si>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</si>
  <si>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</si>
  <si>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</si>
  <si>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</si>
  <si>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</si>
  <si>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</si>
  <si>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</si>
  <si>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</si>
  <si>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</si>
  <si>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</si>
  <si>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</si>
  <si>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</si>
  <si>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</si>
  <si>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</si>
  <si>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</si>
  <si>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</si>
  <si>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</si>
  <si>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</si>
  <si>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</si>
  <si>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</si>
  <si>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</si>
  <si>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</si>
  <si>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</si>
  <si>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</si>
  <si>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</si>
  <si>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</si>
  <si>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</si>
  <si>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</si>
  <si>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</si>
  <si>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</si>
  <si>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</si>
  <si>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</si>
  <si>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</si>
  <si>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</si>
  <si>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</si>
  <si>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</si>
  <si>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</si>
  <si>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</si>
  <si>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</si>
  <si>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</si>
  <si>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</si>
  <si>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</si>
  <si>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</si>
  <si>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</si>
  <si>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</si>
  <si>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</si>
  <si>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</si>
  <si>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</si>
  <si>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</si>
  <si>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</si>
  <si>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</si>
  <si>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</si>
  <si>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</si>
  <si>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</si>
  <si>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</si>
  <si>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</si>
  <si>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</si>
  <si>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</si>
  <si>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</si>
  <si>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</si>
  <si>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</si>
  <si>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</si>
  <si>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</si>
  <si>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</si>
  <si>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</si>
  <si>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</si>
  <si>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</si>
  <si>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</si>
  <si>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</si>
  <si>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</si>
  <si>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</si>
  <si>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</si>
  <si>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</si>
  <si>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</si>
  <si>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</si>
  <si>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</si>
  <si>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</si>
  <si>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</si>
  <si>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</si>
  <si>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</si>
  <si>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</si>
  <si>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</si>
  <si>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</si>
  <si>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</si>
  <si>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</si>
  <si>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</si>
  <si>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</si>
  <si>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</si>
  <si>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</si>
  <si>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</si>
  <si>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</si>
  <si>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</si>
  <si>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</si>
  <si>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</si>
  <si>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</si>
  <si>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</si>
  <si>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</si>
  <si>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</si>
  <si>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</si>
  <si>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</si>
  <si>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</si>
  <si>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</si>
  <si>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</si>
  <si>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</si>
  <si>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</si>
  <si>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</si>
  <si>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</si>
  <si>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</si>
  <si>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</si>
  <si>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</si>
  <si>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</si>
  <si>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</si>
  <si>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</si>
  <si>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</si>
  <si>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</si>
  <si>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</si>
  <si>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</si>
  <si>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</si>
  <si>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</si>
  <si>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</si>
  <si>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</si>
  <si>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</si>
  <si>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</si>
  <si>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</si>
  <si>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</si>
  <si>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</si>
  <si>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</si>
  <si>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</si>
  <si>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</si>
  <si>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</si>
  <si>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</si>
  <si>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</si>
  <si>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</si>
  <si>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</si>
  <si>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</si>
  <si>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</si>
  <si>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</si>
  <si>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</si>
  <si>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</si>
  <si>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</si>
  <si>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</si>
  <si>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</si>
  <si>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</si>
  <si>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</si>
  <si>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</si>
  <si>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</si>
  <si>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</si>
  <si>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</si>
  <si>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</si>
  <si>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</si>
  <si>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</si>
  <si>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</si>
  <si>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</si>
  <si>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</si>
  <si>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</si>
  <si>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</si>
  <si>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</si>
  <si>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</si>
  <si>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</si>
  <si>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</si>
  <si>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</si>
  <si>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</si>
  <si>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</si>
  <si>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</si>
  <si>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</si>
  <si>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</si>
  <si>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</si>
  <si>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</si>
  <si>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</si>
  <si>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</si>
  <si>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</si>
  <si>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</si>
  <si>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</si>
  <si>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</si>
  <si>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</si>
  <si>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</si>
  <si>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</si>
  <si>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</si>
  <si>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</si>
  <si>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</si>
  <si>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</si>
  <si>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</si>
  <si>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</si>
  <si>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</si>
  <si>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</si>
  <si>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</si>
  <si>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</si>
  <si>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</si>
  <si>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</si>
  <si>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</si>
  <si>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</si>
  <si>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</si>
  <si>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</si>
  <si>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</si>
  <si>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</si>
  <si>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</si>
  <si>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</si>
  <si>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</si>
  <si>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</si>
  <si>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</si>
  <si>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</si>
  <si>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</si>
  <si>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</si>
  <si>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</si>
  <si>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</si>
  <si>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</si>
  <si>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</si>
  <si>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</si>
  <si>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</si>
  <si>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</si>
  <si>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</si>
  <si>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</si>
  <si>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</si>
  <si>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</si>
  <si>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</si>
  <si>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</si>
  <si>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</si>
  <si>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</si>
  <si>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</si>
  <si>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</si>
  <si>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</si>
  <si>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</si>
  <si>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</si>
  <si>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</si>
  <si>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</si>
  <si>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</si>
  <si>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</si>
  <si>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</si>
  <si>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</si>
  <si>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</si>
  <si>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</si>
  <si>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</si>
  <si>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</si>
  <si>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</si>
  <si>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</si>
  <si>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</si>
  <si>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</si>
  <si>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</si>
  <si>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</si>
  <si>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</si>
  <si>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</si>
  <si>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</si>
  <si>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</si>
  <si>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</si>
  <si>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</si>
  <si>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</si>
  <si>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</si>
  <si>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</si>
  <si>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</si>
  <si>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</si>
  <si>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</si>
  <si>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</si>
  <si>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</si>
  <si>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</si>
  <si>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</si>
  <si>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</si>
  <si>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</si>
  <si>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</si>
  <si>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</si>
  <si>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</si>
  <si>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</si>
  <si>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</si>
  <si>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</si>
  <si>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</si>
  <si>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</si>
  <si>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</si>
  <si>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</si>
  <si>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</si>
  <si>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</si>
  <si>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</si>
  <si>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</si>
  <si>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</si>
  <si>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</si>
  <si>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</si>
  <si>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</si>
  <si>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</si>
  <si>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</si>
  <si>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</si>
  <si>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</si>
  <si>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</si>
  <si>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</si>
  <si>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</si>
  <si>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</si>
  <si>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</si>
  <si>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</si>
  <si>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</si>
  <si>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</si>
  <si>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</si>
  <si>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</si>
  <si>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</si>
  <si>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</si>
  <si>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</si>
  <si>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</si>
  <si>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</si>
  <si>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</si>
  <si>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</si>
  <si>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</si>
  <si>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</si>
  <si>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</si>
  <si>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</si>
  <si>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</si>
  <si>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</si>
  <si>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</si>
  <si>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</si>
  <si>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</si>
  <si>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</si>
  <si>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</si>
  <si>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</si>
  <si>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</si>
  <si>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</si>
  <si>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</si>
  <si>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</si>
  <si>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</si>
  <si>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</si>
  <si>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</si>
  <si>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</si>
  <si>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</si>
  <si>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</si>
  <si>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</si>
  <si>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</si>
  <si>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</si>
  <si>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</si>
  <si>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</si>
  <si>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</si>
  <si>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</si>
  <si>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</si>
  <si>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</si>
  <si>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</si>
  <si>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</si>
  <si>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</si>
  <si>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</si>
  <si>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</si>
  <si>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</si>
  <si>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</si>
  <si>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</si>
  <si>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</si>
  <si>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</si>
  <si>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</si>
  <si>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</si>
  <si>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</si>
  <si>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</si>
  <si>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</si>
  <si>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</si>
  <si>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</si>
  <si>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</si>
  <si>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</si>
  <si>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</si>
  <si>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</si>
  <si>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</si>
  <si>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</si>
  <si>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</si>
  <si>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</si>
  <si>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</si>
  <si>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</si>
  <si>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</si>
  <si>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</si>
  <si>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</si>
  <si>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</si>
  <si>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</si>
  <si>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</si>
  <si>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</si>
  <si>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</si>
  <si>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</si>
  <si>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</si>
  <si>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</si>
  <si>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</si>
  <si>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</si>
  <si>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</si>
  <si>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</si>
  <si>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</si>
  <si>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</si>
  <si>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</si>
  <si>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</si>
  <si>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</si>
  <si>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</si>
  <si>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</si>
  <si>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</si>
  <si>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</si>
  <si>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</si>
  <si>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</si>
  <si>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</si>
  <si>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</si>
  <si>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</si>
  <si>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</si>
  <si>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</si>
  <si>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</si>
  <si>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</si>
  <si>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</si>
  <si>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</si>
  <si>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</si>
  <si>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</si>
  <si>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</si>
  <si>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</si>
  <si>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</si>
  <si>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</si>
  <si>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</si>
  <si>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</si>
  <si>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</si>
  <si>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</si>
  <si>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</si>
  <si>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</si>
  <si>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</si>
  <si>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</si>
  <si>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</si>
  <si>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</si>
  <si>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</si>
  <si>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</si>
  <si>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</si>
  <si>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</si>
  <si>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</si>
  <si>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</si>
  <si>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</si>
  <si>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</si>
  <si>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</si>
  <si>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</si>
  <si>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</si>
  <si>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</si>
  <si>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</si>
  <si>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</si>
  <si>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</si>
  <si>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</si>
  <si>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</si>
  <si>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</si>
  <si>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</si>
  <si>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</si>
  <si>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</si>
  <si>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</si>
  <si>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</si>
  <si>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</si>
  <si>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</si>
  <si>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</si>
  <si>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</si>
  <si>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</si>
  <si>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</si>
  <si>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</si>
  <si>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</si>
  <si>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</si>
  <si>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</si>
  <si>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</si>
  <si>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</si>
  <si>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</si>
  <si>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</si>
  <si>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</si>
  <si>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</si>
  <si>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</si>
  <si>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</si>
  <si>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</si>
  <si>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</si>
  <si>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</si>
  <si>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</si>
  <si>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</si>
  <si>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</si>
  <si>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</si>
  <si>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</si>
  <si>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</si>
  <si>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</si>
  <si>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</si>
  <si>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</si>
  <si>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</si>
  <si>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</si>
  <si>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</si>
  <si>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</si>
  <si>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</si>
  <si>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</si>
  <si>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</si>
  <si>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</si>
  <si>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</si>
  <si>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</si>
  <si>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</si>
  <si>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</si>
  <si>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</si>
  <si>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</si>
  <si>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</si>
  <si>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</si>
  <si>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</si>
  <si>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</si>
  <si>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</si>
  <si>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</si>
  <si>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</si>
  <si>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</si>
  <si>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</si>
  <si>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</si>
  <si>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</si>
  <si>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</si>
  <si>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</si>
  <si>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</si>
  <si>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</si>
  <si>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</si>
  <si>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</si>
  <si>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</si>
  <si>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</si>
  <si>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</si>
  <si>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</si>
  <si>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</si>
  <si>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</si>
  <si>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</si>
  <si>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</si>
  <si>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</si>
  <si>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</si>
  <si>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</si>
  <si>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</si>
  <si>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</si>
  <si>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</si>
  <si>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</si>
  <si>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</si>
  <si>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</si>
  <si>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</si>
  <si>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</si>
  <si>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</si>
  <si>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</si>
  <si>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</si>
  <si>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</si>
  <si>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</si>
  <si>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</si>
  <si>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</si>
  <si>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</si>
  <si>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</si>
  <si>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</si>
  <si>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</si>
  <si>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</si>
  <si>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</si>
  <si>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</si>
  <si>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</si>
  <si>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</si>
  <si>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</si>
  <si>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</si>
  <si>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</si>
  <si>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</si>
  <si>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</si>
  <si>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</si>
  <si>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</si>
  <si>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</si>
  <si>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</si>
  <si>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</si>
  <si>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</si>
  <si>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</si>
  <si>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</si>
  <si>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</si>
  <si>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</si>
  <si>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</si>
  <si>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</si>
  <si>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</si>
  <si>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</si>
  <si>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</si>
  <si>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</si>
  <si>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</si>
  <si>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</si>
  <si>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</si>
  <si>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</si>
  <si>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</si>
  <si>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</si>
  <si>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</si>
  <si>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</si>
  <si>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</si>
  <si>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</si>
  <si>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</si>
  <si>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</si>
  <si>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</si>
  <si>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</si>
  <si>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</si>
  <si>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</si>
  <si>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</si>
  <si>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</si>
  <si>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</si>
  <si>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</si>
  <si>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</si>
  <si>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</si>
  <si>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</si>
  <si>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</si>
  <si>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</si>
  <si>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</si>
  <si>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</si>
  <si>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</si>
  <si>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</si>
  <si>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</si>
  <si>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</si>
  <si>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</si>
  <si>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</si>
  <si>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</si>
  <si>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</si>
  <si>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</si>
  <si>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</si>
  <si>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</si>
  <si>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</si>
  <si>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</si>
  <si>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</si>
  <si>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</si>
  <si>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</si>
  <si>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</si>
  <si>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</si>
  <si>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</si>
  <si>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</si>
  <si>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</si>
  <si>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</si>
  <si>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</si>
  <si>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</si>
  <si>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</si>
  <si>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</si>
  <si>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</si>
  <si>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</si>
  <si>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</si>
  <si>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</si>
  <si>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</si>
  <si>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</si>
  <si>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</si>
  <si>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</si>
  <si>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</si>
  <si>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</si>
  <si>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</si>
  <si>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</si>
  <si>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</si>
  <si>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</si>
  <si>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</si>
  <si>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</si>
  <si>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</si>
  <si>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</si>
  <si>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</si>
  <si>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</si>
  <si>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</si>
  <si>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</si>
  <si>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</si>
  <si>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</si>
  <si>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</si>
  <si>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</si>
  <si>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</si>
  <si>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</si>
  <si>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</si>
  <si>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</si>
  <si>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</si>
  <si>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</si>
  <si>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</si>
  <si>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</si>
  <si>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</si>
  <si>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</si>
  <si>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</si>
  <si>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</si>
  <si>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</si>
  <si>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</si>
  <si>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</si>
  <si>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</si>
  <si>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</si>
  <si>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</si>
  <si>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</si>
  <si>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</si>
  <si>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</si>
  <si>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</si>
  <si>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</si>
  <si>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</si>
  <si>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</si>
  <si>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</si>
  <si>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</si>
  <si>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</si>
  <si>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</si>
  <si>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</si>
  <si>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</si>
  <si>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</si>
  <si>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</si>
  <si>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</si>
  <si>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</si>
  <si>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</si>
  <si>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</si>
  <si>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</si>
  <si>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</si>
  <si>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</si>
  <si>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</si>
  <si>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</si>
  <si>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</si>
  <si>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</si>
  <si>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</si>
  <si>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</si>
  <si>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</si>
  <si>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</si>
  <si>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</si>
  <si>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</si>
  <si>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</si>
  <si>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</si>
  <si>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</si>
  <si>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</si>
  <si>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</si>
  <si>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</si>
  <si>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</si>
  <si>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</si>
  <si>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</si>
  <si>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</si>
  <si>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</si>
  <si>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</si>
  <si>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</si>
  <si>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</si>
  <si>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</si>
  <si>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</si>
  <si>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</si>
  <si>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</si>
  <si>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</si>
  <si>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</si>
  <si>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</si>
  <si>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</si>
  <si>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</si>
  <si>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</si>
  <si>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</si>
  <si>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</si>
  <si>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</si>
  <si>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</si>
  <si>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</si>
  <si>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</si>
  <si>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</si>
  <si>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</si>
  <si>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</si>
  <si>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</si>
  <si>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</si>
  <si>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</si>
  <si>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</si>
  <si>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</si>
  <si>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</si>
  <si>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</si>
  <si>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</si>
  <si>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</si>
  <si>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</si>
  <si>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</si>
  <si>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</si>
  <si>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</si>
  <si>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</si>
  <si>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</si>
  <si>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</si>
  <si>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</si>
  <si>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</si>
  <si>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</si>
  <si>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</si>
  <si>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</si>
  <si>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</si>
  <si>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</si>
  <si>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</si>
  <si>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</si>
  <si>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</si>
  <si>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</si>
  <si>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</si>
  <si>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</si>
  <si>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</si>
  <si>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</si>
  <si>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</si>
  <si>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</si>
  <si>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</si>
  <si>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</si>
  <si>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</si>
  <si>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</si>
  <si>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</si>
  <si>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</si>
  <si>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</si>
  <si>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</si>
  <si>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</si>
  <si>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</si>
  <si>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</si>
  <si>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</si>
  <si>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</si>
  <si>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</si>
  <si>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</si>
  <si>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</si>
  <si>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</si>
  <si>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</si>
  <si>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</si>
  <si>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</si>
  <si>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</si>
  <si>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</si>
  <si>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</si>
  <si>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</si>
  <si>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</si>
  <si>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</si>
  <si>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</si>
  <si>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</si>
  <si>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</si>
  <si>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</si>
  <si>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</si>
  <si>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</si>
  <si>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</si>
  <si>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</si>
  <si>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</si>
  <si>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</si>
  <si>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</si>
  <si>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</si>
  <si>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</si>
  <si>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</si>
  <si>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</si>
  <si>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</si>
  <si>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</si>
  <si>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</si>
  <si>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</si>
  <si>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</si>
  <si>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</si>
  <si>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</si>
  <si>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</si>
  <si>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</si>
  <si>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</si>
  <si>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</si>
  <si>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</si>
  <si>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</si>
  <si>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</si>
  <si>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</si>
  <si>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</si>
  <si>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</si>
  <si>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</si>
  <si>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</si>
  <si>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</si>
  <si>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</si>
  <si>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</si>
  <si>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</si>
  <si>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</si>
  <si>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</si>
  <si>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</si>
  <si>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</si>
  <si>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</si>
  <si>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</si>
  <si>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</si>
  <si>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</si>
  <si>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</si>
  <si>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</si>
  <si>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</si>
  <si>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</si>
  <si>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</si>
  <si>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</si>
  <si>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</si>
  <si>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</si>
  <si>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</si>
  <si>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</si>
  <si>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</si>
  <si>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</si>
  <si>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</si>
  <si>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</si>
  <si>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</si>
  <si>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</si>
  <si>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</si>
  <si>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</si>
  <si>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</si>
  <si>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</si>
  <si>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</si>
  <si>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</si>
  <si>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</si>
  <si>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</si>
  <si>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</si>
  <si>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</si>
  <si>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</si>
  <si>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</si>
  <si>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</si>
  <si>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</si>
  <si>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</si>
  <si>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</si>
  <si>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</si>
  <si>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</si>
  <si>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</si>
  <si>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</si>
  <si>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</si>
  <si>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</si>
  <si>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</si>
  <si>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</si>
  <si>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</si>
  <si>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</si>
  <si>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</si>
  <si>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</si>
  <si>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</si>
  <si>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</si>
  <si>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</si>
  <si>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</si>
  <si>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</si>
  <si>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</si>
  <si>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</si>
  <si>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</si>
  <si>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</si>
  <si>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</si>
  <si>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</si>
  <si>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</si>
  <si>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</si>
  <si>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</si>
  <si>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</si>
  <si>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</si>
  <si>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</si>
  <si>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</si>
  <si>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</si>
  <si>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</si>
  <si>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</si>
  <si>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</si>
  <si>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</si>
  <si>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</si>
  <si>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</si>
  <si>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</si>
  <si>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</si>
  <si>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</si>
  <si>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</si>
  <si>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</si>
  <si>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</si>
  <si>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</si>
  <si>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</si>
  <si>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</si>
  <si>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</si>
  <si>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</si>
  <si>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</si>
  <si>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</si>
  <si>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</si>
  <si>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</si>
  <si>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</si>
  <si>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</si>
  <si>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</si>
  <si>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</si>
  <si>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</si>
  <si>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</si>
  <si>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</si>
  <si>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</si>
  <si>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</si>
  <si>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</si>
  <si>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</si>
  <si>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</si>
  <si>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</si>
  <si>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</si>
  <si>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</si>
  <si>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</si>
  <si>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</si>
  <si>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</si>
  <si>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</si>
  <si>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</si>
  <si>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</si>
  <si>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</si>
  <si>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</si>
  <si>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</si>
  <si>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</si>
  <si>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</si>
  <si>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</si>
  <si>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</si>
  <si>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</si>
  <si>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</si>
  <si>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</si>
  <si>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</si>
  <si>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</si>
  <si>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</si>
  <si>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</si>
  <si>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</si>
  <si>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</si>
  <si>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</si>
  <si>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</si>
  <si>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</si>
  <si>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</si>
  <si>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</si>
  <si>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</si>
  <si>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</si>
  <si>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</si>
  <si>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</si>
  <si>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</si>
  <si>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</si>
  <si>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</si>
  <si>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</si>
  <si>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</si>
  <si>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</si>
  <si>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</si>
  <si>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</si>
  <si>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</si>
  <si>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</si>
  <si>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</si>
  <si>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</si>
  <si>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</si>
  <si>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</si>
  <si>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</si>
  <si>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</si>
  <si>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</si>
  <si>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</si>
  <si>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</si>
  <si>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</si>
  <si>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</si>
  <si>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</si>
  <si>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</si>
  <si>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</si>
  <si>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</si>
  <si>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</si>
  <si>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</si>
  <si>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</si>
  <si>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</si>
  <si>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</si>
  <si>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</si>
  <si>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</si>
  <si>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</si>
  <si>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</si>
  <si>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</si>
  <si>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</si>
  <si>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</si>
  <si>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</si>
  <si>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</si>
  <si>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</si>
  <si>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</si>
  <si>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</si>
  <si>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</si>
  <si>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</si>
  <si>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</si>
  <si>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</si>
  <si>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</si>
  <si>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</si>
  <si>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</si>
  <si>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</si>
  <si>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</si>
  <si>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</si>
  <si>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</si>
  <si>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</si>
  <si>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</si>
  <si>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</si>
  <si>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</si>
  <si>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</si>
  <si>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</si>
  <si>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</si>
  <si>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</si>
  <si>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</si>
  <si>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</si>
  <si>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</si>
  <si>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</si>
  <si>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</si>
  <si>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</si>
  <si>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</si>
  <si>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</si>
  <si>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</si>
  <si>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</si>
  <si>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</si>
  <si>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</si>
  <si>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</si>
  <si>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</si>
  <si>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</si>
  <si>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</si>
  <si>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</si>
  <si>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</si>
  <si>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</si>
  <si>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</si>
  <si>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</si>
  <si>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</si>
  <si>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</si>
  <si>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</si>
  <si>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</si>
  <si>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</si>
  <si>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</si>
  <si>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</si>
  <si>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</si>
  <si>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</si>
  <si>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</si>
  <si>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</si>
  <si>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</si>
  <si>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</si>
  <si>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</si>
  <si>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</si>
  <si>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</si>
  <si>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</si>
  <si>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</si>
  <si>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</si>
  <si>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</si>
  <si>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</si>
  <si>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</si>
  <si>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</si>
  <si>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</si>
  <si>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</si>
  <si>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</si>
  <si>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</si>
  <si>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</si>
  <si>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</si>
  <si>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</si>
  <si>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</si>
  <si>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</si>
  <si>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</si>
  <si>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</si>
  <si>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</si>
  <si>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</si>
  <si>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</si>
  <si>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</si>
  <si>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</si>
  <si>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</si>
  <si>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</si>
  <si>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</si>
  <si>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</si>
  <si>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</si>
  <si>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</si>
  <si>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</si>
  <si>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</si>
  <si>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</si>
  <si>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</si>
  <si>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</si>
  <si>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</si>
  <si>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</si>
  <si>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</si>
  <si>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</si>
  <si>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</si>
  <si>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</si>
  <si>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</si>
  <si>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</si>
  <si>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</si>
  <si>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</si>
  <si>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</si>
  <si>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</si>
  <si>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</si>
  <si>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</si>
  <si>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</si>
  <si>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</si>
  <si>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</si>
  <si>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</si>
  <si>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</si>
  <si>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</si>
  <si>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</si>
  <si>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</si>
  <si>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</si>
  <si>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</si>
  <si>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</si>
  <si>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</si>
  <si>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</si>
  <si>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</si>
  <si>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</si>
  <si>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</si>
  <si>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</si>
  <si>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</si>
  <si>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</si>
  <si>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</si>
  <si>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</si>
  <si>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</si>
  <si>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</si>
  <si>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</si>
  <si>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</si>
  <si>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</si>
  <si>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</si>
  <si>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</si>
  <si>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</si>
  <si>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</si>
  <si>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</si>
  <si>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</si>
  <si>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</si>
  <si>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</si>
  <si>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</si>
  <si>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</si>
  <si>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</si>
  <si>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</si>
  <si>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</si>
  <si>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</si>
  <si>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</si>
  <si>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</si>
  <si>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</si>
  <si>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</si>
  <si>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</si>
  <si>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</si>
  <si>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</si>
  <si>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</si>
  <si>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</si>
  <si>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</si>
  <si>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</si>
  <si>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</si>
  <si>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</si>
  <si>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</si>
  <si>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</si>
  <si>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</si>
  <si>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</si>
  <si>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</si>
  <si>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</si>
  <si>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</si>
  <si>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</si>
  <si>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</si>
  <si>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</si>
  <si>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</si>
  <si>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</si>
  <si>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</si>
  <si>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</si>
  <si>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</si>
  <si>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</si>
  <si>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</si>
  <si>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</si>
  <si>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</si>
  <si>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</si>
  <si>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</si>
  <si>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</si>
  <si>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</si>
  <si>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</si>
  <si>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</si>
  <si>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</si>
  <si>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</si>
  <si>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</si>
  <si>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</si>
  <si>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</si>
  <si>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</si>
  <si>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</si>
  <si>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</si>
  <si>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</si>
  <si>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</si>
  <si>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</si>
  <si>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</si>
  <si>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</si>
  <si>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</si>
  <si>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</si>
  <si>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</si>
  <si>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</si>
  <si>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</si>
  <si>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</si>
  <si>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</si>
  <si>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</si>
  <si>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</si>
  <si>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</si>
  <si>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</si>
  <si>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</si>
  <si>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</si>
  <si>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</si>
  <si>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</si>
  <si>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</si>
  <si>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</si>
  <si>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</si>
  <si>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</si>
  <si>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</si>
  <si>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</si>
  <si>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</si>
  <si>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</si>
  <si>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</si>
  <si>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</si>
  <si>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</si>
  <si>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</si>
  <si>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</si>
  <si>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</si>
  <si>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</si>
  <si>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</si>
  <si>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</si>
  <si>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</si>
  <si>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</si>
  <si>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</si>
  <si>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</si>
  <si>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</si>
  <si>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</si>
  <si>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</si>
  <si>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</si>
  <si>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</si>
  <si>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</si>
  <si>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</si>
  <si>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</si>
  <si>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</si>
  <si>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</si>
  <si>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</si>
  <si>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</si>
  <si>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</si>
  <si>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</si>
  <si>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</si>
  <si>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</si>
  <si>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</si>
  <si>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</si>
  <si>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</si>
  <si>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</si>
  <si>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</si>
  <si>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</si>
  <si>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</si>
  <si>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</si>
  <si>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</si>
  <si>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</si>
  <si>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</si>
  <si>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</si>
  <si>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</si>
  <si>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</si>
  <si>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</si>
  <si>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</si>
  <si>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</si>
  <si>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</si>
  <si>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</si>
  <si>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</si>
  <si>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</si>
  <si>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</si>
  <si>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</si>
  <si>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</si>
  <si>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</si>
  <si>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</si>
  <si>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</si>
  <si>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</si>
  <si>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</si>
  <si>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</si>
  <si>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</si>
  <si>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</si>
  <si>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</si>
  <si>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</si>
  <si>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</si>
  <si>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</si>
  <si>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</si>
  <si>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</si>
  <si>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</si>
  <si>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</si>
  <si>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</si>
  <si>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</si>
  <si>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</si>
  <si>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</si>
  <si>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</si>
  <si>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</si>
  <si>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</si>
  <si>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</si>
  <si>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</si>
  <si>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</si>
  <si>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</si>
  <si>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</si>
  <si>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</si>
  <si>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</si>
  <si>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</si>
  <si>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</si>
  <si>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</si>
  <si>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</si>
  <si>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</si>
  <si>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</si>
  <si>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</si>
  <si>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</si>
  <si>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</si>
  <si>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</si>
  <si>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</si>
  <si>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</si>
  <si>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</si>
  <si>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</si>
  <si>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</si>
  <si>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</si>
  <si>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</si>
  <si>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</si>
  <si>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</si>
  <si>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</si>
  <si>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</si>
  <si>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</si>
  <si>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</si>
  <si>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</si>
  <si>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</si>
  <si>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</si>
  <si>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</si>
  <si>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</si>
  <si>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</si>
  <si>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</si>
  <si>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</si>
  <si>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</si>
  <si>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</si>
  <si>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</si>
  <si>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</si>
  <si>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</si>
  <si>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</si>
  <si>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</si>
  <si>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</si>
  <si>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</si>
  <si>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</si>
  <si>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</si>
  <si>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</si>
  <si>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</si>
  <si>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</si>
  <si>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</si>
  <si>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</si>
  <si>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</si>
  <si>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</si>
  <si>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</si>
  <si>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</si>
  <si>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</si>
  <si>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</si>
  <si>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</si>
  <si>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</si>
  <si>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</si>
  <si>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</si>
  <si>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</si>
  <si>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</si>
  <si>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</si>
  <si>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</si>
  <si>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</si>
  <si>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</si>
  <si>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</si>
  <si>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</si>
  <si>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</si>
  <si>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</si>
  <si>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</si>
  <si>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</si>
  <si>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</si>
  <si>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</si>
  <si>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</si>
  <si>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</si>
  <si>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</si>
  <si>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</si>
  <si>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</si>
  <si>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</si>
  <si>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</si>
  <si>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</si>
  <si>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</si>
  <si>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</si>
  <si>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</si>
  <si>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</si>
  <si>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</si>
  <si>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</si>
  <si>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</si>
  <si>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</si>
  <si>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</si>
  <si>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</si>
  <si>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</si>
  <si>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</si>
  <si>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</si>
  <si>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</si>
  <si>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</si>
  <si>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</si>
  <si>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</si>
  <si>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</si>
  <si>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</si>
  <si>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</si>
  <si>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</si>
  <si>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</si>
  <si>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</si>
  <si>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</si>
  <si>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</si>
  <si>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</si>
  <si>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</si>
  <si>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</si>
  <si>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</si>
  <si>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</si>
  <si>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</si>
  <si>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</si>
  <si>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</si>
  <si>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</si>
  <si>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</si>
  <si>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</si>
  <si>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</si>
  <si>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</si>
  <si>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</si>
  <si>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</si>
  <si>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</si>
  <si>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</si>
  <si>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</si>
  <si>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</si>
  <si>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</si>
  <si>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</si>
  <si>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</si>
  <si>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</si>
  <si>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</si>
  <si>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</si>
  <si>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</si>
  <si>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</si>
  <si>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</si>
  <si>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</si>
  <si>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</si>
  <si>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</si>
  <si>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</si>
  <si>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</si>
  <si>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</si>
  <si>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</si>
  <si>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</si>
  <si>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</si>
  <si>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</si>
  <si>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</si>
  <si>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</si>
  <si>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</si>
  <si>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</si>
  <si>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</si>
  <si>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</si>
  <si>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</si>
  <si>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</si>
  <si>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</si>
  <si>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</si>
  <si>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</si>
  <si>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</si>
  <si>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</si>
  <si>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</si>
  <si>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</si>
  <si>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</si>
  <si>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</si>
  <si>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</si>
  <si>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</si>
  <si>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</si>
  <si>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</si>
  <si>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</si>
  <si>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</si>
  <si>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</si>
  <si>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</si>
  <si>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</si>
  <si>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</si>
  <si>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</si>
  <si>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</si>
  <si>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</si>
  <si>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</si>
  <si>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</si>
  <si>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</si>
  <si>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</si>
  <si>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</si>
  <si>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</si>
  <si>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</si>
  <si>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</si>
  <si>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</si>
  <si>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</si>
  <si>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</si>
  <si>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</si>
  <si>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</si>
  <si>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</si>
  <si>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</si>
  <si>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</si>
  <si>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</si>
  <si>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</si>
  <si>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</si>
  <si>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</si>
  <si>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</si>
  <si>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</si>
  <si>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</si>
  <si>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</si>
  <si>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</si>
  <si>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</si>
  <si>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</si>
  <si>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</si>
  <si>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</si>
  <si>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</si>
  <si>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</si>
  <si>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</si>
  <si>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</si>
  <si>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</si>
  <si>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</si>
  <si>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</si>
  <si>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</si>
  <si>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</si>
  <si>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</si>
  <si>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</si>
  <si>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</si>
  <si>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</si>
  <si>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</si>
  <si>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</si>
  <si>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</si>
  <si>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</si>
  <si>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</si>
  <si>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</si>
  <si>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</si>
  <si>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</si>
  <si>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</si>
  <si>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</si>
  <si>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</si>
  <si>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</si>
  <si>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</si>
  <si>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</si>
  <si>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</si>
  <si>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</si>
  <si>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</si>
  <si>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</si>
  <si>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</si>
  <si>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</si>
  <si>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</si>
  <si>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</si>
  <si>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</si>
  <si>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</si>
  <si>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</si>
  <si>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</si>
  <si>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</si>
  <si>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</si>
  <si>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</si>
  <si>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</si>
  <si>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</si>
  <si>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</si>
  <si>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</si>
  <si>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</si>
  <si>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</si>
  <si>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</si>
  <si>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</si>
  <si>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</si>
  <si>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</si>
  <si>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</si>
  <si>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</si>
  <si>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</si>
  <si>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</si>
  <si>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</si>
  <si>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</si>
  <si>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</si>
  <si>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</si>
  <si>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</si>
  <si>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</si>
  <si>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</si>
  <si>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</si>
  <si>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</si>
  <si>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</si>
  <si>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</si>
  <si>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</si>
  <si>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</si>
  <si>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</si>
  <si>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</si>
  <si>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</si>
  <si>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</si>
  <si>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</si>
  <si>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</si>
  <si>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</si>
  <si>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</si>
  <si>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</si>
  <si>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</si>
  <si>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</si>
  <si>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</si>
  <si>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</si>
  <si>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</si>
  <si>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</si>
  <si>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</si>
  <si>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</si>
  <si>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</si>
  <si>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</si>
  <si>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</si>
  <si>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</si>
  <si>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</si>
  <si>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</si>
  <si>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</si>
  <si>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</si>
  <si>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</si>
  <si>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</si>
  <si>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</si>
  <si>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</si>
  <si>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</si>
  <si>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</si>
  <si>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</si>
  <si>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</si>
  <si>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</si>
  <si>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</si>
  <si>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</si>
  <si>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</si>
  <si>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</si>
  <si>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</si>
  <si>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</si>
  <si>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</si>
  <si>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</si>
  <si>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</si>
  <si>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</si>
  <si>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</si>
  <si>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</si>
  <si>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</si>
  <si>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</si>
  <si>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</si>
  <si>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</si>
  <si>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</si>
  <si>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</si>
  <si>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</si>
  <si>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</si>
  <si>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</si>
  <si>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</si>
  <si>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</si>
  <si>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</si>
  <si>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</si>
  <si>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</si>
  <si>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</si>
  <si>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</si>
  <si>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</si>
  <si>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</si>
  <si>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</si>
  <si>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</si>
  <si>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</si>
  <si>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</si>
  <si>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</si>
  <si>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</si>
  <si>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</si>
  <si>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</si>
  <si>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</si>
  <si>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</si>
  <si>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</si>
  <si>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</si>
  <si>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</si>
  <si>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</si>
  <si>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</si>
  <si>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</si>
  <si>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</si>
  <si>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</si>
  <si>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</si>
  <si>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</si>
  <si>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</si>
  <si>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</si>
  <si>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</si>
  <si>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</si>
  <si>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</si>
  <si>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</si>
  <si>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</si>
  <si>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</si>
  <si>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</si>
  <si>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</si>
  <si>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</si>
  <si>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</si>
  <si>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</si>
  <si>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</si>
  <si>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</si>
  <si>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</si>
  <si>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</si>
  <si>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</si>
  <si>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</si>
  <si>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</si>
  <si>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</si>
  <si>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</si>
  <si>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</si>
  <si>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</si>
  <si>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</si>
  <si>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</si>
  <si>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</si>
  <si>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</si>
  <si>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</si>
  <si>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</si>
  <si>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</si>
  <si>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</si>
  <si>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</si>
  <si>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</si>
  <si>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</si>
  <si>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</si>
  <si>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</si>
  <si>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</si>
  <si>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</si>
  <si>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</si>
  <si>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</si>
  <si>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</si>
  <si>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</si>
  <si>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</si>
  <si>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</si>
  <si>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</si>
  <si>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</si>
  <si>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</si>
  <si>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</si>
  <si>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</si>
  <si>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</si>
  <si>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</si>
  <si>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</si>
  <si>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</si>
  <si>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</si>
  <si>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</si>
  <si>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</si>
  <si>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</si>
  <si>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</si>
  <si>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</si>
  <si>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</si>
  <si>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</si>
  <si>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</si>
  <si>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</si>
  <si>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</si>
  <si>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</si>
  <si>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</si>
  <si>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</si>
  <si>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</si>
  <si>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</si>
  <si>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</si>
  <si>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</si>
  <si>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</si>
  <si>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</si>
  <si>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</si>
  <si>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</si>
  <si>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</si>
  <si>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</si>
  <si>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</si>
  <si>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</si>
  <si>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</si>
  <si>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</si>
  <si>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</si>
  <si>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</si>
  <si>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</si>
  <si>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</si>
  <si>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</si>
  <si>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</si>
  <si>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</si>
  <si>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</si>
  <si>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</si>
  <si>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</si>
  <si>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</si>
  <si>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</si>
  <si>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</si>
  <si>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</si>
  <si>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</si>
  <si>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</si>
  <si>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</si>
  <si>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</si>
  <si>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</si>
  <si>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</si>
  <si>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</si>
  <si>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</si>
  <si>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</si>
  <si>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</si>
  <si>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</si>
  <si>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</si>
  <si>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</si>
  <si>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</si>
  <si>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</si>
  <si>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</si>
  <si>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</si>
  <si>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</si>
  <si>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</si>
  <si>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</si>
  <si>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</si>
  <si>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</si>
  <si>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</si>
  <si>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</si>
  <si>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</si>
  <si>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</si>
  <si>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</si>
  <si>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</si>
  <si>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</si>
  <si>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</si>
  <si>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</si>
  <si>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</si>
  <si>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</si>
  <si>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</si>
  <si>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</si>
  <si>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</si>
  <si>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</si>
  <si>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</si>
  <si>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</si>
  <si>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</si>
  <si>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</si>
  <si>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</si>
  <si>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</si>
  <si>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</si>
  <si>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</si>
  <si>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</si>
  <si>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</si>
  <si>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</si>
  <si>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</si>
  <si>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</si>
  <si>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</si>
  <si>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</si>
  <si>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</si>
  <si>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</si>
  <si>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</si>
  <si>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</si>
  <si>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</si>
  <si>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</si>
  <si>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</si>
  <si>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</si>
  <si>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</si>
  <si>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</si>
  <si>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</si>
  <si>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</si>
  <si>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</si>
  <si>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</si>
  <si>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</si>
  <si>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</si>
  <si>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</si>
  <si>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</si>
  <si>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</si>
  <si>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</si>
  <si>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</si>
  <si>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</si>
  <si>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</si>
  <si>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</si>
  <si>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</si>
  <si>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</si>
  <si>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</si>
  <si>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</si>
  <si>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</si>
  <si>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</si>
  <si>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</si>
  <si>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</si>
  <si>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</si>
  <si>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</si>
  <si>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</si>
  <si>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</si>
  <si>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</si>
  <si>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</si>
  <si>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</si>
  <si>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</si>
  <si>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</si>
  <si>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</si>
  <si>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</si>
  <si>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</si>
  <si>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</si>
  <si>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</si>
  <si>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</si>
  <si>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</si>
  <si>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</si>
  <si>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</si>
  <si>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</si>
  <si>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</si>
  <si>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</si>
  <si>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</si>
  <si>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</si>
  <si>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</si>
  <si>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</si>
  <si>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</si>
  <si>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</si>
  <si>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</si>
  <si>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</si>
  <si>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</si>
  <si>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</si>
  <si>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</si>
  <si>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</si>
  <si>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</si>
  <si>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</si>
  <si>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</si>
  <si>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</si>
  <si>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</si>
  <si>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</si>
  <si>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</si>
  <si>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</si>
  <si>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</si>
  <si>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</si>
  <si>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</si>
  <si>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</si>
  <si>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</si>
  <si>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</si>
  <si>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</si>
  <si>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</si>
  <si>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</si>
  <si>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</si>
  <si>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</si>
  <si>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</si>
  <si>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</si>
  <si>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</si>
  <si>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</si>
  <si>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</si>
  <si>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</si>
  <si>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</si>
  <si>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</si>
  <si>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</si>
  <si>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</si>
  <si>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</si>
  <si>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</si>
  <si>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</si>
  <si>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</si>
  <si>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</si>
  <si>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</si>
  <si>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</si>
  <si>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</si>
  <si>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</si>
  <si>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</si>
  <si>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</si>
  <si>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</si>
  <si>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</si>
  <si>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</si>
  <si>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</si>
  <si>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</si>
  <si>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</si>
  <si>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</si>
  <si>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</si>
  <si>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</si>
  <si>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</si>
  <si>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</si>
  <si>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</si>
  <si>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</si>
  <si>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</si>
  <si>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</si>
  <si>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</si>
  <si>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</si>
  <si>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</si>
  <si>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</si>
  <si>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</si>
  <si>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</si>
  <si>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</si>
  <si>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</si>
  <si>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</si>
  <si>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</si>
  <si>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</si>
  <si>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</si>
  <si>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</si>
  <si>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</si>
  <si>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</si>
  <si>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</si>
  <si>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</si>
  <si>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</si>
  <si>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</si>
  <si>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</si>
  <si>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</si>
  <si>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</si>
  <si>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</si>
  <si>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</si>
  <si>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</si>
  <si>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</si>
  <si>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</si>
  <si>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</si>
  <si>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</si>
  <si>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</si>
  <si>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</si>
  <si>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</si>
  <si>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</si>
  <si>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</si>
  <si>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</si>
  <si>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</si>
  <si>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</si>
  <si>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</si>
  <si>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</si>
  <si>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</si>
  <si>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</si>
  <si>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</si>
  <si>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</si>
  <si>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</si>
  <si>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</si>
  <si>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</si>
  <si>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</si>
  <si>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</si>
  <si>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</si>
  <si>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</si>
  <si>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</si>
  <si>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</si>
  <si>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</si>
  <si>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</si>
  <si>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</si>
  <si>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</si>
  <si>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</si>
  <si>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</si>
  <si>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</si>
  <si>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</si>
  <si>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</si>
  <si>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</si>
  <si>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</si>
  <si>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</si>
  <si>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</si>
  <si>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</si>
  <si>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</si>
  <si>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</si>
  <si>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</si>
  <si>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</si>
  <si>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</si>
  <si>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</si>
  <si>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</si>
  <si>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</si>
  <si>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</si>
  <si>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</si>
  <si>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</si>
  <si>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</si>
  <si>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</si>
  <si>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</si>
  <si>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</si>
  <si>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</si>
  <si>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</si>
  <si>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</si>
  <si>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</si>
  <si>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</si>
  <si>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</si>
  <si>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</si>
  <si>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</si>
  <si>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</si>
  <si>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</si>
  <si>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</si>
  <si>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</si>
  <si>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</si>
  <si>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</si>
  <si>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</si>
  <si>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</si>
  <si>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</si>
  <si>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</si>
  <si>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</si>
  <si>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</si>
  <si>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</si>
  <si>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</si>
  <si>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</si>
  <si>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</si>
  <si>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</si>
  <si>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</si>
  <si>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</si>
  <si>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</si>
  <si>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</si>
  <si>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</si>
  <si>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</si>
  <si>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</si>
  <si>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</si>
  <si>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</si>
  <si>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</si>
  <si>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</si>
  <si>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</si>
  <si>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</si>
  <si>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</si>
  <si>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</si>
  <si>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</si>
  <si>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</si>
  <si>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</si>
  <si>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</si>
  <si>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</si>
  <si>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</si>
  <si>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</si>
  <si>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</si>
  <si>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</si>
  <si>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</si>
  <si>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</si>
  <si>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</si>
  <si>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</si>
  <si>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</si>
  <si>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</si>
  <si>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</si>
  <si>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</si>
  <si>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</si>
  <si>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</si>
  <si>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</si>
  <si>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</si>
  <si>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</si>
  <si>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</si>
  <si>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</si>
  <si>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</si>
  <si>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</si>
  <si>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</si>
  <si>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</si>
  <si>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</si>
  <si>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</si>
  <si>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</si>
  <si>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</si>
  <si>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</si>
  <si>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</si>
  <si>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</si>
  <si>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</si>
  <si>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</si>
  <si>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</si>
  <si>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</si>
  <si>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</si>
  <si>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</si>
  <si>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</si>
  <si>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</si>
  <si>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</si>
  <si>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</si>
  <si>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</si>
  <si>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</si>
  <si>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</si>
  <si>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</si>
  <si>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</si>
  <si>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</si>
  <si>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</si>
  <si>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</si>
  <si>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</si>
  <si>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</si>
  <si>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</si>
  <si>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</si>
  <si>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</si>
  <si>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</si>
  <si>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</si>
  <si>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</si>
  <si>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</si>
  <si>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</si>
  <si>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</si>
  <si>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</si>
  <si>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</si>
  <si>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</si>
  <si>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</si>
  <si>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</si>
  <si>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</si>
  <si>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</si>
  <si>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</si>
  <si>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</si>
  <si>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</si>
  <si>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</si>
  <si>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</si>
  <si>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</si>
  <si>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</si>
  <si>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</si>
  <si>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</si>
  <si>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</si>
  <si>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</si>
  <si>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</si>
  <si>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</si>
  <si>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</si>
  <si>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</si>
  <si>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</si>
  <si>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</si>
  <si>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</si>
  <si>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</si>
  <si>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</si>
  <si>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</si>
  <si>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</si>
  <si>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</si>
  <si>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</si>
  <si>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</si>
  <si>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</si>
  <si>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</si>
  <si>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</si>
  <si>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</si>
  <si>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</si>
  <si>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</si>
  <si>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</si>
  <si>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</si>
  <si>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</si>
  <si>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</si>
  <si>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</si>
  <si>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</si>
  <si>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</si>
  <si>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</si>
  <si>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</si>
  <si>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</si>
  <si>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</si>
  <si>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</si>
  <si>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</si>
  <si>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</si>
  <si>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</si>
  <si>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</si>
  <si>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</si>
  <si>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</si>
  <si>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</si>
  <si>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</si>
  <si>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</si>
  <si>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</si>
  <si>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</si>
  <si>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</si>
  <si>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</si>
  <si>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</si>
  <si>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</si>
  <si>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</si>
  <si>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</si>
  <si>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</si>
  <si>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</si>
  <si>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</si>
  <si>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</si>
  <si>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</si>
  <si>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</si>
  <si>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</si>
  <si>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</si>
  <si>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</si>
  <si>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</si>
  <si>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</si>
  <si>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</si>
  <si>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</si>
  <si>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</si>
  <si>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</si>
  <si>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</si>
  <si>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</si>
  <si>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</si>
  <si>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</si>
  <si>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</si>
  <si>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</si>
  <si>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</si>
  <si>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</si>
  <si>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</si>
  <si>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</si>
  <si>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</si>
  <si>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</si>
  <si>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</si>
  <si>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</si>
  <si>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</si>
  <si>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</si>
  <si>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</si>
  <si>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</si>
  <si>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</si>
  <si>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</si>
  <si>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</si>
  <si>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</si>
  <si>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</si>
  <si>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</si>
  <si>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</si>
  <si>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</si>
  <si>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</si>
  <si>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</si>
  <si>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</si>
  <si>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</si>
  <si>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</si>
  <si>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</si>
  <si>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</si>
  <si>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</si>
  <si>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</si>
  <si>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</si>
  <si>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</si>
  <si>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</si>
  <si>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</si>
  <si>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</si>
  <si>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</si>
  <si>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</si>
  <si>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</si>
  <si>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</si>
  <si>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</si>
  <si>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</si>
  <si>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</si>
  <si>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</si>
  <si>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</si>
  <si>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</si>
  <si>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</si>
  <si>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</si>
  <si>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</si>
  <si>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</si>
  <si>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</si>
  <si>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</si>
  <si>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</si>
  <si>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</si>
  <si>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</si>
  <si>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</si>
  <si>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</si>
  <si>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</si>
  <si>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</si>
  <si>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</si>
  <si>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</si>
  <si>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</si>
  <si>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</si>
  <si>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</si>
  <si>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</si>
  <si>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</si>
  <si>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</si>
  <si>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</si>
  <si>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</si>
  <si>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</si>
  <si>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</si>
  <si>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</si>
  <si>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</si>
  <si>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</si>
  <si>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</si>
  <si>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</si>
  <si>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</si>
  <si>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</si>
  <si>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</si>
  <si>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</si>
  <si>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</si>
  <si>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</si>
  <si>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</si>
  <si>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</si>
  <si>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</si>
  <si>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</si>
  <si>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</si>
  <si>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</si>
  <si>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</si>
  <si>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</si>
  <si>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</si>
  <si>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</si>
  <si>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</si>
  <si>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</si>
  <si>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</si>
  <si>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</si>
  <si>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</si>
  <si>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</si>
  <si>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</si>
  <si>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</si>
  <si>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</si>
  <si>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</si>
  <si>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</si>
  <si>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</si>
  <si>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</si>
  <si>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</si>
  <si>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</si>
  <si>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</si>
  <si>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</si>
  <si>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</si>
  <si>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</si>
  <si>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</si>
  <si>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</si>
  <si>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</si>
  <si>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</si>
  <si>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</si>
  <si>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</si>
  <si>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</si>
  <si>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</si>
  <si>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</si>
  <si>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</si>
  <si>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</si>
  <si>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</si>
  <si>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</si>
  <si>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</si>
  <si>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</si>
  <si>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</si>
  <si>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</si>
  <si>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</si>
  <si>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</si>
  <si>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</si>
  <si>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</si>
  <si>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</si>
  <si>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</si>
  <si>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</si>
  <si>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</si>
  <si>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</si>
  <si>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</si>
  <si>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</si>
  <si>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</si>
  <si>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</si>
  <si>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</si>
  <si>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</si>
  <si>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</si>
  <si>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</si>
  <si>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</si>
  <si>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</si>
  <si>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</si>
  <si>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</si>
  <si>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</si>
  <si>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</si>
  <si>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</si>
  <si>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</si>
  <si>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</si>
  <si>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</si>
  <si>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</si>
  <si>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</si>
  <si>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</si>
  <si>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</si>
  <si>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</si>
  <si>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</si>
  <si>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</si>
  <si>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</si>
  <si>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</si>
  <si>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</si>
  <si>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</si>
  <si>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</si>
  <si>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</si>
  <si>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</si>
  <si>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</si>
  <si>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</si>
  <si>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</si>
  <si>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</si>
  <si>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</si>
  <si>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</si>
  <si>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</si>
  <si>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</si>
  <si>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</si>
  <si>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</si>
  <si>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</si>
  <si>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</si>
  <si>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</si>
  <si>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</si>
  <si>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</si>
  <si>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</si>
  <si>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</si>
  <si>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</si>
  <si>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</si>
  <si>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</si>
  <si>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</si>
  <si>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</si>
  <si>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</si>
  <si>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</si>
  <si>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</si>
  <si>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</si>
  <si>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</si>
  <si>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</si>
  <si>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</si>
  <si>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</si>
  <si>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</si>
  <si>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</si>
  <si>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</si>
  <si>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</si>
  <si>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</si>
  <si>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</si>
  <si>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</si>
  <si>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</si>
  <si>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</si>
  <si>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</si>
  <si>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</si>
  <si>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</si>
  <si>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</si>
  <si>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</si>
  <si>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</si>
  <si>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</si>
  <si>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</si>
  <si>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</si>
  <si>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</si>
  <si>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</si>
  <si>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</si>
  <si>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</si>
  <si>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</si>
  <si>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</si>
  <si>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</si>
  <si>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</si>
  <si>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</si>
  <si>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</si>
  <si>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</si>
  <si>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</si>
  <si>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</si>
  <si>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</si>
  <si>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</si>
  <si>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</si>
  <si>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</si>
  <si>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</si>
  <si>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</si>
  <si>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</si>
  <si>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</si>
  <si>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</si>
  <si>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</si>
  <si>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</si>
  <si>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</si>
  <si>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</si>
  <si>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</si>
  <si>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</si>
  <si>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</si>
  <si>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</si>
  <si>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</si>
  <si>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</si>
  <si>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</si>
  <si>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</si>
  <si>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</si>
  <si>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</si>
  <si>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</si>
  <si>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</si>
  <si>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</si>
  <si>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</si>
  <si>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</si>
  <si>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</si>
  <si>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</si>
  <si>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</si>
  <si>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</si>
  <si>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</si>
  <si>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</si>
  <si>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</si>
  <si>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</si>
  <si>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</si>
  <si>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</si>
  <si>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</si>
  <si>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</si>
  <si>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</si>
  <si>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</si>
  <si>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</si>
  <si>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</si>
  <si>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</si>
  <si>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</si>
  <si>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</si>
  <si>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</si>
  <si>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</si>
  <si>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</si>
  <si>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</si>
  <si>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</si>
  <si>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</si>
  <si>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</si>
  <si>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</si>
  <si>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</si>
  <si>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</si>
  <si>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</si>
  <si>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</si>
  <si>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</si>
  <si>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</si>
  <si>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</si>
  <si>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</si>
  <si>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</si>
  <si>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</si>
  <si>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</si>
  <si>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</si>
  <si>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</si>
  <si>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</si>
  <si>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</si>
  <si>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</si>
  <si>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</si>
  <si>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</si>
  <si>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</si>
  <si>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</si>
  <si>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</si>
  <si>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</si>
  <si>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</si>
  <si>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</si>
  <si>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</si>
  <si>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</si>
  <si>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</si>
  <si>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</si>
  <si>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</si>
  <si>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</si>
  <si>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</si>
  <si>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</si>
  <si>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</si>
  <si>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</si>
  <si>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</si>
  <si>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</si>
  <si>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</si>
  <si>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</si>
  <si>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</si>
  <si>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</si>
  <si>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</si>
  <si>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</si>
  <si>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</si>
  <si>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</si>
  <si>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</si>
  <si>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</si>
  <si>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</si>
  <si>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</si>
  <si>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</si>
  <si>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</si>
  <si>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</si>
  <si>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</si>
  <si>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</si>
  <si>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</si>
  <si>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</si>
  <si>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</si>
  <si>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</si>
  <si>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</si>
  <si>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</si>
  <si>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</si>
  <si>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</si>
  <si>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</si>
  <si>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</si>
  <si>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</si>
  <si>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</si>
  <si>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</si>
  <si>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</si>
  <si>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</si>
  <si>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</si>
  <si>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</si>
  <si>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</si>
  <si>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</si>
  <si>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</si>
  <si>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</si>
  <si>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</si>
  <si>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</si>
  <si>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</si>
  <si>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</si>
  <si>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</si>
  <si>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</si>
  <si>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</si>
  <si>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</si>
  <si>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</si>
  <si>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</si>
  <si>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</si>
  <si>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</si>
  <si>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</si>
  <si>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</si>
  <si>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</si>
  <si>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</si>
  <si>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</si>
  <si>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</si>
  <si>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</si>
  <si>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</si>
  <si>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</si>
  <si>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</si>
  <si>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</si>
  <si>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</si>
  <si>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</si>
  <si>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</si>
  <si>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</si>
  <si>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</si>
  <si>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</si>
  <si>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</si>
  <si>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</si>
  <si>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</si>
  <si>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</si>
  <si>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</si>
  <si>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</si>
  <si>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</si>
  <si>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</si>
  <si>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</si>
  <si>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</si>
  <si>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</si>
  <si>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</si>
  <si>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</si>
  <si>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</si>
  <si>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</si>
  <si>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</si>
  <si>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</si>
  <si>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</si>
  <si>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</si>
  <si>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</si>
  <si>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</si>
  <si>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</si>
  <si>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</si>
  <si>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</si>
  <si>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</si>
  <si>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</si>
  <si>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</si>
  <si>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</si>
  <si>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</si>
  <si>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</si>
  <si>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</si>
  <si>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</si>
  <si>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</si>
  <si>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</si>
  <si>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</si>
  <si>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</si>
  <si>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</si>
  <si>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</si>
  <si>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</si>
  <si>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</si>
  <si>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</si>
  <si>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</si>
  <si>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</si>
  <si>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</si>
  <si>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</si>
  <si>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</si>
  <si>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</si>
  <si>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</si>
  <si>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</si>
  <si>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</si>
  <si>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</si>
  <si>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</si>
  <si>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</si>
  <si>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</si>
  <si>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</si>
  <si>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</si>
  <si>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</si>
  <si>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</si>
  <si>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</si>
  <si>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</si>
  <si>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</si>
  <si>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</si>
  <si>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</si>
  <si>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</si>
  <si>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</si>
  <si>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</si>
  <si>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</si>
  <si>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</si>
  <si>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</si>
  <si>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</si>
  <si>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</si>
  <si>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</si>
  <si>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</si>
  <si>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</si>
  <si>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</si>
  <si>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</si>
  <si>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</si>
  <si>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</si>
  <si>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</si>
  <si>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</si>
  <si>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</si>
  <si>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</si>
  <si>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</si>
  <si>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</si>
  <si>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</si>
  <si>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</si>
  <si>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</si>
  <si>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</si>
  <si>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</si>
  <si>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</si>
  <si>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</si>
  <si>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</si>
  <si>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</si>
  <si>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</si>
  <si>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</si>
  <si>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</si>
  <si>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</si>
  <si>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</si>
  <si>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</si>
  <si>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</si>
  <si>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</si>
  <si>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</si>
  <si>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</si>
  <si>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</si>
  <si>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</si>
  <si>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</si>
  <si>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</si>
  <si>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</si>
  <si>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</si>
  <si>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</si>
  <si>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</si>
  <si>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</si>
  <si>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</si>
  <si>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</si>
  <si>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</si>
  <si>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</si>
  <si>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</si>
  <si>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</si>
  <si>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</si>
  <si>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</si>
  <si>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</si>
  <si>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</si>
  <si>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</si>
  <si>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</si>
  <si>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</si>
  <si>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</si>
  <si>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</si>
  <si>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</si>
  <si>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</si>
  <si>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</si>
  <si>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</si>
  <si>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</si>
  <si>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</si>
  <si>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</si>
  <si>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</si>
  <si>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</si>
  <si>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</si>
  <si>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</si>
  <si>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</si>
  <si>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</si>
  <si>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</si>
  <si>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</si>
  <si>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</si>
  <si>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</si>
  <si>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</si>
  <si>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</si>
  <si>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</si>
  <si>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</si>
  <si>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</si>
  <si>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</si>
  <si>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</si>
  <si>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</si>
  <si>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</si>
  <si>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</si>
  <si>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</si>
  <si>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</si>
  <si>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</si>
  <si>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</si>
  <si>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</si>
  <si>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</si>
  <si>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</si>
  <si>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</si>
  <si>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</si>
  <si>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</si>
  <si>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</si>
  <si>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</si>
  <si>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</si>
  <si>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</si>
  <si>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</si>
  <si>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</si>
  <si>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</si>
  <si>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</si>
  <si>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</si>
  <si>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</si>
  <si>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</si>
  <si>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</si>
  <si>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</si>
  <si>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</si>
  <si>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</si>
  <si>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</si>
  <si>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</si>
  <si>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</si>
  <si>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</si>
  <si>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</si>
  <si>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</si>
  <si>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</si>
  <si>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</si>
  <si>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</si>
  <si>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</si>
  <si>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</si>
  <si>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</si>
  <si>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</si>
  <si>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</si>
  <si>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</si>
  <si>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</si>
  <si>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</si>
  <si>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</si>
  <si>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</si>
  <si>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</si>
  <si>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</si>
  <si>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</si>
  <si>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</si>
  <si>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</si>
  <si>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</si>
  <si>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</si>
  <si>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</si>
  <si>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</si>
  <si>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</si>
  <si>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</si>
  <si>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</si>
  <si>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</si>
  <si>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</si>
  <si>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</si>
  <si>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</si>
  <si>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</si>
  <si>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</si>
  <si>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</si>
  <si>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</si>
  <si>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</si>
  <si>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</si>
  <si>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</si>
  <si>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</si>
  <si>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</si>
  <si>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</si>
  <si>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</si>
  <si>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</si>
  <si>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</si>
  <si>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</si>
  <si>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</si>
  <si>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</si>
  <si>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</si>
  <si>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</si>
  <si>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</si>
  <si>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</si>
  <si>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</si>
  <si>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</si>
  <si>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</si>
  <si>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</si>
  <si>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</si>
  <si>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</si>
  <si>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</si>
  <si>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</si>
  <si>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</si>
  <si>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</si>
  <si>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</si>
  <si>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</si>
  <si>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</si>
  <si>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</si>
  <si>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</si>
  <si>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</si>
  <si>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</si>
  <si>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</si>
  <si>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</si>
  <si>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</si>
  <si>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</si>
  <si>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</si>
  <si>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</si>
  <si>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</si>
  <si>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</si>
  <si>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</si>
  <si>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</si>
  <si>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</si>
  <si>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</si>
  <si>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</si>
  <si>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</si>
  <si>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</si>
  <si>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</si>
  <si>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</si>
  <si>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</si>
  <si>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</si>
  <si>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</si>
  <si>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</si>
  <si>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</si>
  <si>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</si>
  <si>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</si>
  <si>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</si>
  <si>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</si>
  <si>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</si>
  <si>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</si>
  <si>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</si>
  <si>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</si>
  <si>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</si>
  <si>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</si>
  <si>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</si>
  <si>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</si>
  <si>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</si>
  <si>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</si>
  <si>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</si>
  <si>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</si>
  <si>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</si>
  <si>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</si>
  <si>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</si>
  <si>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</si>
  <si>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</si>
  <si>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</si>
  <si>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</si>
  <si>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</si>
  <si>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</si>
  <si>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</si>
  <si>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</si>
  <si>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</si>
  <si>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</si>
  <si>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</si>
  <si>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</si>
  <si>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</si>
  <si>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</si>
  <si>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</si>
  <si>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</si>
  <si>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</si>
  <si>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</si>
  <si>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</si>
  <si>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</si>
  <si>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</si>
  <si>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</si>
  <si>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</si>
  <si>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</si>
  <si>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</si>
  <si>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</si>
  <si>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</si>
  <si>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</si>
  <si>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</si>
  <si>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</si>
  <si>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</si>
  <si>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</si>
  <si>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</si>
  <si>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</si>
  <si>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</si>
  <si>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</si>
  <si>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</si>
  <si>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</si>
  <si>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</si>
  <si>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</si>
  <si>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</si>
  <si>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</si>
  <si>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</si>
  <si>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</si>
  <si>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</si>
  <si>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</si>
  <si>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</si>
  <si>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</si>
  <si>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</si>
  <si>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</si>
  <si>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</si>
  <si>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</si>
  <si>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</si>
  <si>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</si>
  <si>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</si>
  <si>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</si>
  <si>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</si>
  <si>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</si>
  <si>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</si>
  <si>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</si>
  <si>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</si>
  <si>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</si>
  <si>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</si>
  <si>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</si>
  <si>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</si>
  <si>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</si>
  <si>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</si>
  <si>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</si>
  <si>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</si>
  <si>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</si>
  <si>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</si>
  <si>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</si>
  <si>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</si>
  <si>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</si>
  <si>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</si>
  <si>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</si>
  <si>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</si>
  <si>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</si>
  <si>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</si>
  <si>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</si>
  <si>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</si>
  <si>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</si>
  <si>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</si>
  <si>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</si>
  <si>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</si>
  <si>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</si>
  <si>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</si>
  <si>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</si>
  <si>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</si>
  <si>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</si>
  <si>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</si>
  <si>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</si>
  <si>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</si>
  <si>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</si>
  <si>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</si>
  <si>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</si>
  <si>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</si>
  <si>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</si>
  <si>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</si>
  <si>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</si>
  <si>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</si>
  <si>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</si>
  <si>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</si>
  <si>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</si>
  <si>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</si>
  <si>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</si>
  <si>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</si>
  <si>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</si>
  <si>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</si>
  <si>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</si>
  <si>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</si>
  <si>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</si>
  <si>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</si>
  <si>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</si>
  <si>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</si>
  <si>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</si>
  <si>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</si>
  <si>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</si>
  <si>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</si>
  <si>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</si>
  <si>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</si>
  <si>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</si>
  <si>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</si>
  <si>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</si>
  <si>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</si>
  <si>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</si>
  <si>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</si>
  <si>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</si>
  <si>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</si>
  <si>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</si>
  <si>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</si>
  <si>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</si>
  <si>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</si>
  <si>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</si>
  <si>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</si>
  <si>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</si>
  <si>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</si>
  <si>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</si>
  <si>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</si>
  <si>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</si>
  <si>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</si>
  <si>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</si>
  <si>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</si>
  <si>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</si>
  <si>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</si>
  <si>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</si>
  <si>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</si>
  <si>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</si>
  <si>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</si>
  <si>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</si>
  <si>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</si>
  <si>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</si>
  <si>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</si>
  <si>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</si>
  <si>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</si>
  <si>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</si>
  <si>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</si>
  <si>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</si>
  <si>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</si>
  <si>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</si>
  <si>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</si>
  <si>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</si>
  <si>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</si>
  <si>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</si>
  <si>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</si>
  <si>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</si>
  <si>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</si>
  <si>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</si>
  <si>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</si>
  <si>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</si>
  <si>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</si>
  <si>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</si>
  <si>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</si>
  <si>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</si>
  <si>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</si>
  <si>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</si>
  <si>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</si>
  <si>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</si>
  <si>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</si>
  <si>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</si>
  <si>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</si>
  <si>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</si>
  <si>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</si>
  <si>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</si>
  <si>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</si>
  <si>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</si>
  <si>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</si>
  <si>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</si>
  <si>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</si>
  <si>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</si>
  <si>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</si>
  <si>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</si>
  <si>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</si>
  <si>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</si>
  <si>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</si>
  <si>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</si>
  <si>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</si>
  <si>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</si>
  <si>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</si>
  <si>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</si>
  <si>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</si>
  <si>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</si>
  <si>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</si>
  <si>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</si>
  <si>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</si>
  <si>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</si>
  <si>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</si>
  <si>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</si>
  <si>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</si>
  <si>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</si>
  <si>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</si>
  <si>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</si>
  <si>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</si>
  <si>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</si>
  <si>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</si>
  <si>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</si>
  <si>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</si>
  <si>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</si>
  <si>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</si>
  <si>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</si>
  <si>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</si>
  <si>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</si>
  <si>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</si>
  <si>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</si>
  <si>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</si>
  <si>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</si>
  <si>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</si>
  <si>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</si>
  <si>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</si>
  <si>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</si>
  <si>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</si>
  <si>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</si>
  <si>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</si>
  <si>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</si>
  <si>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</si>
  <si>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</si>
  <si>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</si>
  <si>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</si>
  <si>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</si>
  <si>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</si>
  <si>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</si>
  <si>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</si>
  <si>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</si>
  <si>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</si>
  <si>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</si>
  <si>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</si>
  <si>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</si>
  <si>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</si>
  <si>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</si>
  <si>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</si>
  <si>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</si>
  <si>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</si>
  <si>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</si>
  <si>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</si>
  <si>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</si>
  <si>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</si>
  <si>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</si>
  <si>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</si>
  <si>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</si>
  <si>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</si>
  <si>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</si>
  <si>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</si>
  <si>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</si>
  <si>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</si>
  <si>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</si>
  <si>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</si>
  <si>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</si>
  <si>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</si>
  <si>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</si>
  <si>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</si>
  <si>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</si>
  <si>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</si>
  <si>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</si>
  <si>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</si>
  <si>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</si>
  <si>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</si>
  <si>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</si>
  <si>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</si>
  <si>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</si>
  <si>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</si>
  <si>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</si>
  <si>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</si>
  <si>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</si>
  <si>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</si>
  <si>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</si>
  <si>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</si>
  <si>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</si>
  <si>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</si>
  <si>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</si>
  <si>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</si>
  <si>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</si>
  <si>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</si>
  <si>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</si>
  <si>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</si>
  <si>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</si>
  <si>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</si>
  <si>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</si>
  <si>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</si>
  <si>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</si>
  <si>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</si>
  <si>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</si>
  <si>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</si>
  <si>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</si>
  <si>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</si>
  <si>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</si>
  <si>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</si>
  <si>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</si>
  <si>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</si>
  <si>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</si>
  <si>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</si>
  <si>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</si>
  <si>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</si>
  <si>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</si>
  <si>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</si>
  <si>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</si>
  <si>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</si>
  <si>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</si>
  <si>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</si>
  <si>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</si>
  <si>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</si>
  <si>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</si>
  <si>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</si>
  <si>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</si>
  <si>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</si>
  <si>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</si>
  <si>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</si>
  <si>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</si>
  <si>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</si>
  <si>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</si>
  <si>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</si>
  <si>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</si>
  <si>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</si>
  <si>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</si>
  <si>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</si>
  <si>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</si>
  <si>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</si>
  <si>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</si>
  <si>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</si>
  <si>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</si>
  <si>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</si>
  <si>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</si>
  <si>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</si>
  <si>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</si>
  <si>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</si>
  <si>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</si>
  <si>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</si>
  <si>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</si>
  <si>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</si>
  <si>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</si>
  <si>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</si>
  <si>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</si>
  <si>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</si>
  <si>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</si>
  <si>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</si>
  <si>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</si>
  <si>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</si>
  <si>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</si>
  <si>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</si>
  <si>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</si>
  <si>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</si>
  <si>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</si>
  <si>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</si>
  <si>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</si>
  <si>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</si>
  <si>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</si>
  <si>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</si>
  <si>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</si>
  <si>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</si>
  <si>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</si>
  <si>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</si>
  <si>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</si>
  <si>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</si>
  <si>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</si>
  <si>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</si>
  <si>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</si>
  <si>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</si>
  <si>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</si>
  <si>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</si>
  <si>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</si>
  <si>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</si>
  <si>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</si>
  <si>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</si>
  <si>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</si>
  <si>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</si>
  <si>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</si>
  <si>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</si>
  <si>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</si>
  <si>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</si>
  <si>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</si>
  <si>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</si>
  <si>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</si>
  <si>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</si>
  <si>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</si>
  <si>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</si>
  <si>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</si>
  <si>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</si>
  <si>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</si>
  <si>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</si>
  <si>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</si>
  <si>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</si>
  <si>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</si>
  <si>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</si>
  <si>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</si>
  <si>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</si>
  <si>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</si>
  <si>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</si>
  <si>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</si>
  <si>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</si>
  <si>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</si>
  <si>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</si>
  <si>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</si>
  <si>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</si>
  <si>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</si>
  <si>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</si>
  <si>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</si>
  <si>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</si>
  <si>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</si>
  <si>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</si>
  <si>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</si>
  <si>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</si>
  <si>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</si>
  <si>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</si>
  <si>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</si>
  <si>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</si>
  <si>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</si>
  <si>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</si>
  <si>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</si>
  <si>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</si>
  <si>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</si>
  <si>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</si>
  <si>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</si>
  <si>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</si>
  <si>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</si>
  <si>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</si>
  <si>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</si>
  <si>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</si>
  <si>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</si>
  <si>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</si>
  <si>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</si>
  <si>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</si>
  <si>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</si>
  <si>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</si>
  <si>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</si>
  <si>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</si>
  <si>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</si>
  <si>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</si>
  <si>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</si>
  <si>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</si>
  <si>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</si>
  <si>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</si>
  <si>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</si>
  <si>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</si>
  <si>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</si>
  <si>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</si>
  <si>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</si>
  <si>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</si>
  <si>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</si>
  <si>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</si>
  <si>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</si>
  <si>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</si>
  <si>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</si>
  <si>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</si>
  <si>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</si>
  <si>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</si>
  <si>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</si>
  <si>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</si>
  <si>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</si>
  <si>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</si>
  <si>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</si>
  <si>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</si>
  <si>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</si>
  <si>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</si>
  <si>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</si>
  <si>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</si>
  <si>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</si>
  <si>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</si>
  <si>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</si>
  <si>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</si>
  <si>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</si>
  <si>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</si>
  <si>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</si>
  <si>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</si>
  <si>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</si>
  <si>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</si>
  <si>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</si>
  <si>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</si>
  <si>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</si>
  <si>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</si>
  <si>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</si>
  <si>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</si>
  <si>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</si>
  <si>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</si>
  <si>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</si>
  <si>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</si>
  <si>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</si>
  <si>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</si>
  <si>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</si>
  <si>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</si>
  <si>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</si>
  <si>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</si>
  <si>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</si>
  <si>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</si>
  <si>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</si>
  <si>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</si>
  <si>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</si>
  <si>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</si>
  <si>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</si>
  <si>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</si>
  <si>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</si>
  <si>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</si>
  <si>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</si>
  <si>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</si>
  <si>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</si>
  <si>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</si>
  <si>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</si>
  <si>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</si>
  <si>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</si>
  <si>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</si>
  <si>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</si>
  <si>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</si>
  <si>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</si>
  <si>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</si>
  <si>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</si>
  <si>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</si>
  <si>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</si>
  <si>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</si>
  <si>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</si>
  <si>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</si>
  <si>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</si>
  <si>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</si>
  <si>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</si>
  <si>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</si>
  <si>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</si>
  <si>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</si>
  <si>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</si>
  <si>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</si>
  <si>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</si>
  <si>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</si>
  <si>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</si>
  <si>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</si>
  <si>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</si>
  <si>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</si>
  <si>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</si>
  <si>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</si>
  <si>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</si>
  <si>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</si>
  <si>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</si>
  <si>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</si>
  <si>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</si>
  <si>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</si>
  <si>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</si>
  <si>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</si>
  <si>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</si>
  <si>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</si>
  <si>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</si>
  <si>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</si>
  <si>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</si>
  <si>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</si>
  <si>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</si>
  <si>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</si>
  <si>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</si>
  <si>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</si>
  <si>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</si>
  <si>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</si>
  <si>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</si>
  <si>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</si>
  <si>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</si>
  <si>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</si>
  <si>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</si>
  <si>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</si>
  <si>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</si>
  <si>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</si>
  <si>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</si>
  <si>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</si>
  <si>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</si>
  <si>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</si>
  <si>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</si>
  <si>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</si>
  <si>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</si>
  <si>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</si>
  <si>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</si>
  <si>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</si>
  <si>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</si>
  <si>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</si>
  <si>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</si>
  <si>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</si>
  <si>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</si>
  <si>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</si>
  <si>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</si>
  <si>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</si>
  <si>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</si>
  <si>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</si>
  <si>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</si>
  <si>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</si>
  <si>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</si>
  <si>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</si>
  <si>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</si>
  <si>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</si>
  <si>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</si>
  <si>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</si>
  <si>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</si>
  <si>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</si>
  <si>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</si>
  <si>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</si>
  <si>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</si>
  <si>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</si>
  <si>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</si>
  <si>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</si>
  <si>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</si>
  <si>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</si>
  <si>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</si>
  <si>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</si>
  <si>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</si>
  <si>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</si>
  <si>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</si>
  <si>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</si>
  <si>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</si>
  <si>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</si>
  <si>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</si>
  <si>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</si>
  <si>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</si>
  <si>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</si>
  <si>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</si>
  <si>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</si>
  <si>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</si>
  <si>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</si>
  <si>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</si>
  <si>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</si>
  <si>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</si>
  <si>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</si>
  <si>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</si>
  <si>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</si>
  <si>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</si>
  <si>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</si>
  <si>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</si>
  <si>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</si>
  <si>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</si>
  <si>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</si>
  <si>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</si>
  <si>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</si>
  <si>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</si>
  <si>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</si>
  <si>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</si>
  <si>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</si>
  <si>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</si>
  <si>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</si>
  <si>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</si>
  <si>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</si>
  <si>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</si>
  <si>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</si>
  <si>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</si>
  <si>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</si>
  <si>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</si>
  <si>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</si>
  <si>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</si>
  <si>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</si>
  <si>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</si>
  <si>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</si>
  <si>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</si>
  <si>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</si>
  <si>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</si>
  <si>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</si>
  <si>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</si>
  <si>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</si>
  <si>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</si>
  <si>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</si>
  <si>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</si>
  <si>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</si>
  <si>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</si>
  <si>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</si>
  <si>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</si>
  <si>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</si>
  <si>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</si>
  <si>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</si>
  <si>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</si>
  <si>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</si>
  <si>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</si>
  <si>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</si>
  <si>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</si>
  <si>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</si>
  <si>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</si>
  <si>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</si>
  <si>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</si>
  <si>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</si>
  <si>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</si>
  <si>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</si>
  <si>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</si>
  <si>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</si>
  <si>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</si>
  <si>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</si>
  <si>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</si>
  <si>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</si>
  <si>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</si>
  <si>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</si>
  <si>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</si>
  <si>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</si>
  <si>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</si>
  <si>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</si>
  <si>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</si>
  <si>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</si>
  <si>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</si>
  <si>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</si>
  <si>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</si>
  <si>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</si>
  <si>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</si>
  <si>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</si>
  <si>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</si>
  <si>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</si>
  <si>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</si>
  <si>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</si>
  <si>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</si>
  <si>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</si>
  <si>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</si>
  <si>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</si>
  <si>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</si>
  <si>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</si>
  <si>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</si>
  <si>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</si>
  <si>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</si>
  <si>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</si>
  <si>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</si>
  <si>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</si>
  <si>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</si>
  <si>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</si>
  <si>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</si>
  <si>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</si>
  <si>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</si>
  <si>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</si>
  <si>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</si>
  <si>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</si>
  <si>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</si>
  <si>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</si>
  <si>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</si>
  <si>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</si>
  <si>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</si>
  <si>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</si>
  <si>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</si>
  <si>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</si>
  <si>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</si>
  <si>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</si>
  <si>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</si>
  <si>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</si>
  <si>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</si>
  <si>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</si>
  <si>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</si>
  <si>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</si>
  <si>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</si>
  <si>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</si>
  <si>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</si>
  <si>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</si>
  <si>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</si>
  <si>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</si>
  <si>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</si>
  <si>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</si>
  <si>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</si>
  <si>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</si>
  <si>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</si>
  <si>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</si>
  <si>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</si>
  <si>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</si>
  <si>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</si>
  <si>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</si>
  <si>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</si>
  <si>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</si>
  <si>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</si>
  <si>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</si>
  <si>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</si>
  <si>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</si>
  <si>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</si>
  <si>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</si>
  <si>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</si>
  <si>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</si>
  <si>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</si>
  <si>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</si>
  <si>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</si>
  <si>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</si>
  <si>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</si>
  <si>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</si>
  <si>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</si>
  <si>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</si>
  <si>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</si>
  <si>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</si>
  <si>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</si>
  <si>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</si>
  <si>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</si>
  <si>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</si>
  <si>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</si>
  <si>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</si>
  <si>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</si>
  <si>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</si>
  <si>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</si>
  <si>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</si>
  <si>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</si>
  <si>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</si>
  <si>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</si>
  <si>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</si>
  <si>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</si>
  <si>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</si>
  <si>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</si>
  <si>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</si>
  <si>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</si>
  <si>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</si>
  <si>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</si>
  <si>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</si>
  <si>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</si>
  <si>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</si>
  <si>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</si>
  <si>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</si>
  <si>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</si>
  <si>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</si>
  <si>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</si>
  <si>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</si>
  <si>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</si>
  <si>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</si>
  <si>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</si>
  <si>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</si>
  <si>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</si>
  <si>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</si>
  <si>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</si>
  <si>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</si>
  <si>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</si>
  <si>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</si>
  <si>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</si>
  <si>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</si>
  <si>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</si>
  <si>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</si>
  <si>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</si>
  <si>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</si>
  <si>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</si>
  <si>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</si>
  <si>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</si>
  <si>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</si>
  <si>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</si>
  <si>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</si>
  <si>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</si>
  <si>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</si>
  <si>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</si>
  <si>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</si>
  <si>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</si>
  <si>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</si>
  <si>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</si>
  <si>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</si>
  <si>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</si>
  <si>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</si>
  <si>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</si>
  <si>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</si>
  <si>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</si>
  <si>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</si>
  <si>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</si>
  <si>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</si>
  <si>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</si>
  <si>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</si>
  <si>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</si>
  <si>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</si>
  <si>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</si>
  <si>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</si>
  <si>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</si>
  <si>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</si>
  <si>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</si>
  <si>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</si>
  <si>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</si>
  <si>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</si>
  <si>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</si>
  <si>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</si>
  <si>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</si>
  <si>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</si>
  <si>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</si>
  <si>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</si>
  <si>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</si>
  <si>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</si>
  <si>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</si>
  <si>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</si>
  <si>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</si>
  <si>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</si>
  <si>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</si>
  <si>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</si>
  <si>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</si>
  <si>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</si>
  <si>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</si>
  <si>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</si>
  <si>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</si>
  <si>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</si>
  <si>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</si>
  <si>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</si>
  <si>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</si>
  <si>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</si>
  <si>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</si>
  <si>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</si>
  <si>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</si>
  <si>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</si>
  <si>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</si>
  <si>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</si>
  <si>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</si>
  <si>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</si>
  <si>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</si>
  <si>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</si>
  <si>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</si>
  <si>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</si>
  <si>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</si>
  <si>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</si>
  <si>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</si>
  <si>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</si>
  <si>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</si>
  <si>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</si>
  <si>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</si>
  <si>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</si>
  <si>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</si>
  <si>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</si>
  <si>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</si>
  <si>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</si>
  <si>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</si>
  <si>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</si>
  <si>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</si>
  <si>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</si>
  <si>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</si>
  <si>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</si>
  <si>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</si>
  <si>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</si>
  <si>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</si>
  <si>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</si>
  <si>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</si>
  <si>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</si>
  <si>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</si>
  <si>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</si>
  <si>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</si>
  <si>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</si>
  <si>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</si>
  <si>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</si>
  <si>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</si>
  <si>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</si>
  <si>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</si>
  <si>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</si>
  <si>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</si>
  <si>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</si>
  <si>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</si>
  <si>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</si>
  <si>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</si>
  <si>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</si>
  <si>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</si>
  <si>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</si>
  <si>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</si>
  <si>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</si>
  <si>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</si>
  <si>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</si>
  <si>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</si>
  <si>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</si>
  <si>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</si>
  <si>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</si>
  <si>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</si>
  <si>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</si>
  <si>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</si>
  <si>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</si>
  <si>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</si>
  <si>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</si>
  <si>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</si>
  <si>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</si>
  <si>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</si>
  <si>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</si>
  <si>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</si>
  <si>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</si>
  <si>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</si>
  <si>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</si>
  <si>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</si>
  <si>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</si>
  <si>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</si>
  <si>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</si>
  <si>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</si>
  <si>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</si>
  <si>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</si>
  <si>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</si>
  <si>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</si>
  <si>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</si>
  <si>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</si>
  <si>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</si>
  <si>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</si>
  <si>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</si>
  <si>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</si>
  <si>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</si>
  <si>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</si>
  <si>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</si>
  <si>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</si>
  <si>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</si>
  <si>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</si>
  <si>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</si>
  <si>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</si>
  <si>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</si>
  <si>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</si>
  <si>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</si>
  <si>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</si>
  <si>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</si>
  <si>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</si>
  <si>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</si>
  <si>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</si>
  <si>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</si>
  <si>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</si>
  <si>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</si>
  <si>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</si>
  <si>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</si>
  <si>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</si>
  <si>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</si>
  <si>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</si>
  <si>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</si>
  <si>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</si>
  <si>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</si>
  <si>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</si>
  <si>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</si>
  <si>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</si>
  <si>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</si>
  <si>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</si>
  <si>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</si>
  <si>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</si>
  <si>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</si>
  <si>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</si>
  <si>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</si>
  <si>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</si>
  <si>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</si>
  <si>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</si>
  <si>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</si>
  <si>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</si>
  <si>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</si>
  <si>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</si>
  <si>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</si>
  <si>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</si>
  <si>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</si>
  <si>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</si>
  <si>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</si>
  <si>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</si>
  <si>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</si>
  <si>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</si>
  <si>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</si>
  <si>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</si>
  <si>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</si>
  <si>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</si>
  <si>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</si>
  <si>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</si>
  <si>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</si>
  <si>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</si>
  <si>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</si>
  <si>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</si>
  <si>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</si>
  <si>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</si>
  <si>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</si>
  <si>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</si>
  <si>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</si>
  <si>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</si>
  <si>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</si>
  <si>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</si>
  <si>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</si>
  <si>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</si>
  <si>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</si>
  <si>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</si>
  <si>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</si>
  <si>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</si>
  <si>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</si>
  <si>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</si>
  <si>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</si>
  <si>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</si>
  <si>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</si>
  <si>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</si>
  <si>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</si>
  <si>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</si>
  <si>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</si>
  <si>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</si>
  <si>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</si>
  <si>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</si>
  <si>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</si>
  <si>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</si>
  <si>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</si>
  <si>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</si>
  <si>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</si>
  <si>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</si>
  <si>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</si>
  <si>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</si>
  <si>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</si>
  <si>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</si>
  <si>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</si>
  <si>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</si>
  <si>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</si>
  <si>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</si>
  <si>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</si>
  <si>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</si>
  <si>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</si>
  <si>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</si>
  <si>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</si>
  <si>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</si>
  <si>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</si>
  <si>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</si>
  <si>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</si>
  <si>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</si>
  <si>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</si>
  <si>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</si>
  <si>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</si>
  <si>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</si>
  <si>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</si>
  <si>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</si>
  <si>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</si>
  <si>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</si>
  <si>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</si>
  <si>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</si>
  <si>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</si>
  <si>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</si>
  <si>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</si>
  <si>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</si>
  <si>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</si>
  <si>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</si>
  <si>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</si>
  <si>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</si>
  <si>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</si>
  <si>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</si>
  <si>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</si>
  <si>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</si>
  <si>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</si>
  <si>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</si>
  <si>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</si>
  <si>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</si>
  <si>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</si>
  <si>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</si>
  <si>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</si>
  <si>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</si>
  <si>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</si>
  <si>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</si>
  <si>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</si>
  <si>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</si>
  <si>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</si>
  <si>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</si>
  <si>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</si>
  <si>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</si>
  <si>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</si>
  <si>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</si>
  <si>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</si>
  <si>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</si>
  <si>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</si>
  <si>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</si>
  <si>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</si>
  <si>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</si>
  <si>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</si>
  <si>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</si>
  <si>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</si>
  <si>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</si>
  <si>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</si>
  <si>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</si>
  <si>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</si>
  <si>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</si>
  <si>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</si>
  <si>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</si>
  <si>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</si>
  <si>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</si>
  <si>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</si>
  <si>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</si>
  <si>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</si>
  <si>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</si>
  <si>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</si>
  <si>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</si>
  <si>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</si>
  <si>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</si>
  <si>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</si>
  <si>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</si>
  <si>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</si>
  <si>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</si>
  <si>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</si>
  <si>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</si>
  <si>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</si>
  <si>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</si>
  <si>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</si>
  <si>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</si>
  <si>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</si>
  <si>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</si>
  <si>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</si>
  <si>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</si>
  <si>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</si>
  <si>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</si>
  <si>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</si>
  <si>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</si>
  <si>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</si>
  <si>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</si>
  <si>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</si>
  <si>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</si>
  <si>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</si>
  <si>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</si>
  <si>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</si>
  <si>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</si>
  <si>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</si>
  <si>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</si>
  <si>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</si>
  <si>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</si>
  <si>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</si>
  <si>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</si>
  <si>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</si>
  <si>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</si>
  <si>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</si>
  <si>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</si>
  <si>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</si>
  <si>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</si>
  <si>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</si>
  <si>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</si>
  <si>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</si>
  <si>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</si>
  <si>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</si>
  <si>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</si>
  <si>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</si>
  <si>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</si>
  <si>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</si>
  <si>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</si>
  <si>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</si>
  <si>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</si>
  <si>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</si>
  <si>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</si>
  <si>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</si>
  <si>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</si>
  <si>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</si>
  <si>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</si>
  <si>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</si>
  <si>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</si>
  <si>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</si>
  <si>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</si>
  <si>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</si>
  <si>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</si>
  <si>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</si>
  <si>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</si>
  <si>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</si>
  <si>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</si>
  <si>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</si>
  <si>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</si>
  <si>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</si>
  <si>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</si>
  <si>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</si>
  <si>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</si>
  <si>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</si>
  <si>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</si>
  <si>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</si>
  <si>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</si>
  <si>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</si>
  <si>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</si>
  <si>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</si>
  <si>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</si>
  <si>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</si>
  <si>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</si>
  <si>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</si>
  <si>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</si>
  <si>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</si>
  <si>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</si>
  <si>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</si>
  <si>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</si>
  <si>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</si>
  <si>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</si>
  <si>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</si>
  <si>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</si>
  <si>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</si>
  <si>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</si>
  <si>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</si>
  <si>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</si>
  <si>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</si>
  <si>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</si>
  <si>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</si>
  <si>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</si>
  <si>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</si>
  <si>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</si>
  <si>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</si>
  <si>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</si>
  <si>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</si>
  <si>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</si>
  <si>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</si>
  <si>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</si>
  <si>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</si>
  <si>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</si>
  <si>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</si>
  <si>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</si>
  <si>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</si>
  <si>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</si>
  <si>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</si>
  <si>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</si>
  <si>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</si>
  <si>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</si>
  <si>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</si>
  <si>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</si>
  <si>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</si>
  <si>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</si>
  <si>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</si>
  <si>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</si>
  <si>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</si>
  <si>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</si>
  <si>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</si>
  <si>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</si>
  <si>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</si>
  <si>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</si>
  <si>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</si>
  <si>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</si>
  <si>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</si>
  <si>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</si>
  <si>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</si>
  <si>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</si>
  <si>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</si>
  <si>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</si>
  <si>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</si>
  <si>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</si>
  <si>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</si>
  <si>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</si>
  <si>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</si>
  <si>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</si>
  <si>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</si>
  <si>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</si>
  <si>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</si>
  <si>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</si>
  <si>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</si>
  <si>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</si>
  <si>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</si>
  <si>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</si>
  <si>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</si>
  <si>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</si>
  <si>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</si>
  <si>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</si>
  <si>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</si>
  <si>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</si>
  <si>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</si>
  <si>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</si>
  <si>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</si>
  <si>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</si>
  <si>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</si>
  <si>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</si>
  <si>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</si>
  <si>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</si>
  <si>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</si>
  <si>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</si>
  <si>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</si>
  <si>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</si>
  <si>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</si>
  <si>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</si>
  <si>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</si>
  <si>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</si>
  <si>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</si>
  <si>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</si>
  <si>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</si>
  <si>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</si>
  <si>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</si>
  <si>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</si>
  <si>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</si>
  <si>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</si>
  <si>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</si>
  <si>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</si>
  <si>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</si>
  <si>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</si>
  <si>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</si>
  <si>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</si>
  <si>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</si>
  <si>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</si>
  <si>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</si>
  <si>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</si>
  <si>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</si>
  <si>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</si>
  <si>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</si>
  <si>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</si>
  <si>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</si>
  <si>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</si>
  <si>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</si>
  <si>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</si>
  <si>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</si>
  <si>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</si>
  <si>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</si>
  <si>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</si>
  <si>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</si>
  <si>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</si>
  <si>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</si>
  <si>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</si>
  <si>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</si>
  <si>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</si>
  <si>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</si>
  <si>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</si>
  <si>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</si>
  <si>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</si>
  <si>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</si>
  <si>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</si>
  <si>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</si>
  <si>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</si>
  <si>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</si>
  <si>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</si>
  <si>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</si>
  <si>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</si>
  <si>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</si>
  <si>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</si>
  <si>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</si>
  <si>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</si>
  <si>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</si>
  <si>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</si>
  <si>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</si>
  <si>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</si>
  <si>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</si>
  <si>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</si>
  <si>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</si>
  <si>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</si>
  <si>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</si>
  <si>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</si>
  <si>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</si>
  <si>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</si>
  <si>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</si>
  <si>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</si>
  <si>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</si>
  <si>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</si>
  <si>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</si>
  <si>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</si>
  <si>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</si>
  <si>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</si>
  <si>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</si>
  <si>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</si>
  <si>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</si>
  <si>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</si>
  <si>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</si>
  <si>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</si>
  <si>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</si>
  <si>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</si>
  <si>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</si>
  <si>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</si>
  <si>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</si>
  <si>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</si>
  <si>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</si>
  <si>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</si>
  <si>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</si>
  <si>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</si>
  <si>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</si>
  <si>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</si>
  <si>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</si>
  <si>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</si>
  <si>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</si>
  <si>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</si>
  <si>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</si>
  <si>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</si>
  <si>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</si>
  <si>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</si>
  <si>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</si>
  <si>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</si>
  <si>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</si>
  <si>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</si>
  <si>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</si>
  <si>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</si>
  <si>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</si>
  <si>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</si>
  <si>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</si>
  <si>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</si>
  <si>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</si>
  <si>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</si>
  <si>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</si>
  <si>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</si>
  <si>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</si>
  <si>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</si>
  <si>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</si>
  <si>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</si>
  <si>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</si>
  <si>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</si>
  <si>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</si>
  <si>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</si>
  <si>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</si>
  <si>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</si>
  <si>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</si>
  <si>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</si>
  <si>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</si>
  <si>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</si>
  <si>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</si>
  <si>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</si>
  <si>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</si>
  <si>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</si>
  <si>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</si>
  <si>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</si>
  <si>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</si>
  <si>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</si>
  <si>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</si>
  <si>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</si>
  <si>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</si>
  <si>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</si>
  <si>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</si>
  <si>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</si>
  <si>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</si>
  <si>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</si>
  <si>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</si>
  <si>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</si>
  <si>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</si>
  <si>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</si>
  <si>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</si>
  <si>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</si>
  <si>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</si>
  <si>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</si>
  <si>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</si>
  <si>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</si>
  <si>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</si>
  <si>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</si>
  <si>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</si>
  <si>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</si>
  <si>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</si>
  <si>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</si>
  <si>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</si>
  <si>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</si>
  <si>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</si>
  <si>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</si>
  <si>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</si>
  <si>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</si>
  <si>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</si>
  <si>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</si>
  <si>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</si>
  <si>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</si>
  <si>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</si>
  <si>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</si>
  <si>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</si>
  <si>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</si>
  <si>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</si>
  <si>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</si>
  <si>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</si>
  <si>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</si>
  <si>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</si>
  <si>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</si>
  <si>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</si>
  <si>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</si>
  <si>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</si>
  <si>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</si>
  <si>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</si>
  <si>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</si>
  <si>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</si>
  <si>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</si>
  <si>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</si>
  <si>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</si>
  <si>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</si>
  <si>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</si>
  <si>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</si>
  <si>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</si>
  <si>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</si>
  <si>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</si>
  <si>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</si>
  <si>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</si>
  <si>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</si>
  <si>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</si>
  <si>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</si>
  <si>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</si>
  <si>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</si>
  <si>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</si>
  <si>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</si>
  <si>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</si>
  <si>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</si>
  <si>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</si>
  <si>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</si>
  <si>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</si>
  <si>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</si>
  <si>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</si>
  <si>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</si>
  <si>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</si>
  <si>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</si>
  <si>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</si>
  <si>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</si>
  <si>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</si>
  <si>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</si>
  <si>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</si>
  <si>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</si>
  <si>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</si>
  <si>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</si>
  <si>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</si>
  <si>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</si>
  <si>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</si>
  <si>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</si>
  <si>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</si>
  <si>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</si>
  <si>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</si>
  <si>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</si>
  <si>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</si>
  <si>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</si>
  <si>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</si>
  <si>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</si>
  <si>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</si>
  <si>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</si>
  <si>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</si>
  <si>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</si>
  <si>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</si>
  <si>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</si>
  <si>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</si>
  <si>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</si>
  <si>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</si>
  <si>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</si>
  <si>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</si>
  <si>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</si>
  <si>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</si>
  <si>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</si>
  <si>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</si>
  <si>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</si>
  <si>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</si>
  <si>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</si>
  <si>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</si>
  <si>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</si>
  <si>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</si>
  <si>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</si>
  <si>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</si>
  <si>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</si>
  <si>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</si>
  <si>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</si>
  <si>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</si>
  <si>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</si>
  <si>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</si>
  <si>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</si>
  <si>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</si>
  <si>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</si>
  <si>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</si>
  <si>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</si>
  <si>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</si>
  <si>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</si>
  <si>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</si>
  <si>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</si>
  <si>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</si>
  <si>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</si>
  <si>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</si>
  <si>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</si>
  <si>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</si>
  <si>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</si>
  <si>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</si>
  <si>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</si>
  <si>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</si>
  <si>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</si>
  <si>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</si>
  <si>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</si>
  <si>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</si>
  <si>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</si>
  <si>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</si>
  <si>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</si>
  <si>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</si>
  <si>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</si>
  <si>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</si>
  <si>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</si>
  <si>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</si>
  <si>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</si>
  <si>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</si>
  <si>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</si>
  <si>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</si>
  <si>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</si>
  <si>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</si>
  <si>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</si>
  <si>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</si>
  <si>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</si>
  <si>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</si>
  <si>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</si>
  <si>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</si>
  <si>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</si>
  <si>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</si>
  <si>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</si>
  <si>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</si>
  <si>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</si>
  <si>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</si>
  <si>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</si>
  <si>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</si>
  <si>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</si>
  <si>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</si>
  <si>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</si>
  <si>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</si>
  <si>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</si>
  <si>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</si>
  <si>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</si>
  <si>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</si>
  <si>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</si>
  <si>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</si>
  <si>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</si>
  <si>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</si>
  <si>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</si>
  <si>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</si>
  <si>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</si>
  <si>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</si>
  <si>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</si>
  <si>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</si>
  <si>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</si>
  <si>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</si>
  <si>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</si>
  <si>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</si>
  <si>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</si>
  <si>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</si>
  <si>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</si>
  <si>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</si>
  <si>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</si>
  <si>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</si>
  <si>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</si>
  <si>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</si>
  <si>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</si>
  <si>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</si>
  <si>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</si>
  <si>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</si>
  <si>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</si>
  <si>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</si>
  <si>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</si>
  <si>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</si>
  <si>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</si>
  <si>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</si>
  <si>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</si>
  <si>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</si>
  <si>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</si>
  <si>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</si>
  <si>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</si>
  <si>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</si>
  <si>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</si>
  <si>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</si>
  <si>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</si>
  <si>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</si>
  <si>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</si>
  <si>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</si>
  <si>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</si>
  <si>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</si>
  <si>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</si>
  <si>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</si>
  <si>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</si>
  <si>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</si>
  <si>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</si>
  <si>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</si>
  <si>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</si>
  <si>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</si>
  <si>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</si>
  <si>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</si>
  <si>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</si>
  <si>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</si>
  <si>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</si>
  <si>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</si>
  <si>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</si>
  <si>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</si>
  <si>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</si>
  <si>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</si>
  <si>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</si>
  <si>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</si>
  <si>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</si>
  <si>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</si>
  <si>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</si>
  <si>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</si>
  <si>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</si>
  <si>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</si>
  <si>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</si>
  <si>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</si>
  <si>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</si>
  <si>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</si>
  <si>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</si>
  <si>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</si>
  <si>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</si>
  <si>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</si>
  <si>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</si>
  <si>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</si>
  <si>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</si>
  <si>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</si>
  <si>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</si>
  <si>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</si>
  <si>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</si>
  <si>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</si>
  <si>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</si>
  <si>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</si>
  <si>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</si>
  <si>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</si>
  <si>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</si>
  <si>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</si>
  <si>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</si>
  <si>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</si>
  <si>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</si>
  <si>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</si>
  <si>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</si>
  <si>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</si>
  <si>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</si>
  <si>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</si>
  <si>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</si>
  <si>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</si>
  <si>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</si>
  <si>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</si>
  <si>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</si>
  <si>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</si>
  <si>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</si>
  <si>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</si>
  <si>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</si>
  <si>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</si>
  <si>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</si>
  <si>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</si>
  <si>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</si>
  <si>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</si>
  <si>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</si>
  <si>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</si>
  <si>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</si>
  <si>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</si>
  <si>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</si>
  <si>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</si>
  <si>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</si>
  <si>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</si>
  <si>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</si>
  <si>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</si>
  <si>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</si>
  <si>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</si>
  <si>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</si>
  <si>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</si>
  <si>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</si>
  <si>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</si>
  <si>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</si>
  <si>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</si>
  <si>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</si>
  <si>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</si>
  <si>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</si>
  <si>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</si>
  <si>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</si>
  <si>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</si>
  <si>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</si>
  <si>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</si>
  <si>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</si>
  <si>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</si>
  <si>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</si>
  <si>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</si>
  <si>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</si>
  <si>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</si>
  <si>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</si>
  <si>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</si>
  <si>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</si>
  <si>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</si>
  <si>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</si>
  <si>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</si>
  <si>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</si>
  <si>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</si>
  <si>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</si>
  <si>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</si>
  <si>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</si>
  <si>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</si>
  <si>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</si>
  <si>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</si>
  <si>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</si>
  <si>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</si>
  <si>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</si>
  <si>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</si>
  <si>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</si>
  <si>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</si>
  <si>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</si>
  <si>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</si>
  <si>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</si>
  <si>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</si>
  <si>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</si>
  <si>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</si>
  <si>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</si>
  <si>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</si>
  <si>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</si>
  <si>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</si>
  <si>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</si>
  <si>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</si>
  <si>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</si>
  <si>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</si>
  <si>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</si>
  <si>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</si>
  <si>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</si>
  <si>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</si>
  <si>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</si>
  <si>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</si>
  <si>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</si>
  <si>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</si>
  <si>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</si>
  <si>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</si>
  <si>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</si>
  <si>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</si>
  <si>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</si>
  <si>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</si>
  <si>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</si>
  <si>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</si>
  <si>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</si>
  <si>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</si>
  <si>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</si>
  <si>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</si>
  <si>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</si>
  <si>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</si>
  <si>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</si>
  <si>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</si>
  <si>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</si>
  <si>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</si>
  <si>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</si>
  <si>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</si>
  <si>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</si>
  <si>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</si>
  <si>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</si>
  <si>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</si>
  <si>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</si>
  <si>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</si>
  <si>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</si>
  <si>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</si>
  <si>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</si>
  <si>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</si>
  <si>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</si>
  <si>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</si>
  <si>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</si>
  <si>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</si>
  <si>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</si>
  <si>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</si>
  <si>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</si>
  <si>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</si>
  <si>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</si>
  <si>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</si>
  <si>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</si>
  <si>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</si>
  <si>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</si>
  <si>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</si>
  <si>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</si>
  <si>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</si>
  <si>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</si>
  <si>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</si>
  <si>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</si>
  <si>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</si>
  <si>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</si>
  <si>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</si>
  <si>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</si>
  <si>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</si>
  <si>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</si>
  <si>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</si>
  <si>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</si>
  <si>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</si>
  <si>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</si>
  <si>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</si>
  <si>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</si>
  <si>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</si>
  <si>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</si>
  <si>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</si>
  <si>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</si>
  <si>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</si>
  <si>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</si>
  <si>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</si>
  <si>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</si>
  <si>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</si>
  <si>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</si>
  <si>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</si>
  <si>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</si>
  <si>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</si>
  <si>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</si>
  <si>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</si>
  <si>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</si>
  <si>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</si>
  <si>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</si>
  <si>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</si>
  <si>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</si>
  <si>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</si>
  <si>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</si>
  <si>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</si>
  <si>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</si>
  <si>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</si>
  <si>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</si>
  <si>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</si>
  <si>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</si>
  <si>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</si>
  <si>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</si>
  <si>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</si>
  <si>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</si>
  <si>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</si>
  <si>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</si>
  <si>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</si>
  <si>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</si>
  <si>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</si>
  <si>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</si>
  <si>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</si>
  <si>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</si>
  <si>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</si>
  <si>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</si>
  <si>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</si>
  <si>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</si>
  <si>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</si>
  <si>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</si>
  <si>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</si>
  <si>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</si>
  <si>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</si>
  <si>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</si>
  <si>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</si>
  <si>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</si>
  <si>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</si>
  <si>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</si>
  <si>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</si>
  <si>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</si>
  <si>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</si>
  <si>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</si>
  <si>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</si>
  <si>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</si>
  <si>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</si>
  <si>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</si>
  <si>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</si>
  <si>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</si>
  <si>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</si>
  <si>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</si>
  <si>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</si>
  <si>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</si>
  <si>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</si>
  <si>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</si>
  <si>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</si>
  <si>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</si>
  <si>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</si>
  <si>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</si>
  <si>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</si>
  <si>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</si>
  <si>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</si>
  <si>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</si>
  <si>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</si>
  <si>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</si>
  <si>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</si>
  <si>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</si>
  <si>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</si>
  <si>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</si>
  <si>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</si>
  <si>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</si>
  <si>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</si>
  <si>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</si>
  <si>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</si>
  <si>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</si>
  <si>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</si>
  <si>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</si>
  <si>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</si>
  <si>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</si>
  <si>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</si>
  <si>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</si>
  <si>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</si>
  <si>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</si>
  <si>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</si>
  <si>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</si>
  <si>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</si>
  <si>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</si>
  <si>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</si>
  <si>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</si>
  <si>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</si>
  <si>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</si>
  <si>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</si>
  <si>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</si>
  <si>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</si>
  <si>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</si>
  <si>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</si>
  <si>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</si>
  <si>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</si>
  <si>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</si>
  <si>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</si>
  <si>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</si>
  <si>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</si>
  <si>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</si>
  <si>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</si>
  <si>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</si>
  <si>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</si>
  <si>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</si>
  <si>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</si>
  <si>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</si>
  <si>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</si>
  <si>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</si>
  <si>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</si>
  <si>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</si>
  <si>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</si>
  <si>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</si>
  <si>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</si>
  <si>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</si>
  <si>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</si>
  <si>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</si>
  <si>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</si>
  <si>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</si>
  <si>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</si>
  <si>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</si>
  <si>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</si>
  <si>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</si>
  <si>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</si>
  <si>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</si>
  <si>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</si>
  <si>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</si>
  <si>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</si>
  <si>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</si>
  <si>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</si>
  <si>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</si>
  <si>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</si>
  <si>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</si>
  <si>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</si>
  <si>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</si>
  <si>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</si>
  <si>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</si>
  <si>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</si>
  <si>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</si>
  <si>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</si>
  <si>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</si>
  <si>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</si>
  <si>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</si>
  <si>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</si>
  <si>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</si>
  <si>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</si>
  <si>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</si>
  <si>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</si>
  <si>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</si>
  <si>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</si>
  <si>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</si>
  <si>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</si>
  <si>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</si>
  <si>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</si>
  <si>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</si>
  <si>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</si>
  <si>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</si>
  <si>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</si>
  <si>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</si>
  <si>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</si>
  <si>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</si>
  <si>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</si>
  <si>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</si>
  <si>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</si>
  <si>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</si>
  <si>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</si>
  <si>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</si>
  <si>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</si>
  <si>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</si>
  <si>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</si>
  <si>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</si>
  <si>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</si>
  <si>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</si>
  <si>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</si>
  <si>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</si>
  <si>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</si>
  <si>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</si>
  <si>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</si>
  <si>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</si>
  <si>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</si>
  <si>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</si>
  <si>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</si>
  <si>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</si>
  <si>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</si>
  <si>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</si>
  <si>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</si>
  <si>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</si>
  <si>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</si>
  <si>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</si>
  <si>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</si>
  <si>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</si>
  <si>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</si>
  <si>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</si>
  <si>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</si>
  <si>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</si>
  <si>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</si>
  <si>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</si>
  <si>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</si>
  <si>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</si>
  <si>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</si>
  <si>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</si>
  <si>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</si>
  <si>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</si>
  <si>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</si>
  <si>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</si>
  <si>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</si>
  <si>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</si>
  <si>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</si>
  <si>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</si>
  <si>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</si>
  <si>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</si>
  <si>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</si>
  <si>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</si>
  <si>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</si>
  <si>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</si>
  <si>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</si>
  <si>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</si>
  <si>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</si>
  <si>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</si>
  <si>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</si>
  <si>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</si>
  <si>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</si>
  <si>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</si>
  <si>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</si>
  <si>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</si>
  <si>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</si>
  <si>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</si>
  <si>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</si>
  <si>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</si>
  <si>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</si>
  <si>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</si>
  <si>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</si>
  <si>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</si>
  <si>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</si>
  <si>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</si>
  <si>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</si>
  <si>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</si>
  <si>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</si>
  <si>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</si>
  <si>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</si>
  <si>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</si>
  <si>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</si>
  <si>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</si>
  <si>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</si>
  <si>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</si>
  <si>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</si>
  <si>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</si>
  <si>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</si>
  <si>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</si>
  <si>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</si>
  <si>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</si>
  <si>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</si>
  <si>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</si>
  <si>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</si>
  <si>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</si>
  <si>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</si>
  <si>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</si>
  <si>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</si>
  <si>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</si>
  <si>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</si>
  <si>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</si>
  <si>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</si>
  <si>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</si>
  <si>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</si>
  <si>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</si>
  <si>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</si>
  <si>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</si>
  <si>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</si>
  <si>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</si>
  <si>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</si>
  <si>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</si>
  <si>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</si>
  <si>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</si>
  <si>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</si>
  <si>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</si>
  <si>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</si>
  <si>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</si>
  <si>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</si>
  <si>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</si>
  <si>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</si>
  <si>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</si>
  <si>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</si>
  <si>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</si>
  <si>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</si>
  <si>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</si>
  <si>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</si>
  <si>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</si>
  <si>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</si>
  <si>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</si>
  <si>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</si>
  <si>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</si>
  <si>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</si>
  <si>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</si>
  <si>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</si>
  <si>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</si>
  <si>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</si>
  <si>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</si>
  <si>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</si>
  <si>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</si>
  <si>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</si>
  <si>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</si>
  <si>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</si>
  <si>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</si>
  <si>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</si>
  <si>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</si>
  <si>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</si>
  <si>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</si>
  <si>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</si>
  <si>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</si>
  <si>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</si>
  <si>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</si>
  <si>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</si>
  <si>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</si>
  <si>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</si>
  <si>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</si>
  <si>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</si>
  <si>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</si>
  <si>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</si>
  <si>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</si>
  <si>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</si>
  <si>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</si>
  <si>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</si>
  <si>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</si>
  <si>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</si>
  <si>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</si>
  <si>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</si>
  <si>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</si>
  <si>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</si>
  <si>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</si>
  <si>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</si>
  <si>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</si>
  <si>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</si>
  <si>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</si>
  <si>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</si>
  <si>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</si>
  <si>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</si>
  <si>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</si>
  <si>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</si>
  <si>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</si>
  <si>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</si>
  <si>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</si>
  <si>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</si>
  <si>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</si>
  <si>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</si>
  <si>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</si>
  <si>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</si>
  <si>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</si>
  <si>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</si>
  <si>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</si>
  <si>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</si>
  <si>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</si>
  <si>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</si>
  <si>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</si>
  <si>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</si>
  <si>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</si>
  <si>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</si>
  <si>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</si>
  <si>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</si>
  <si>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</si>
  <si>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</si>
  <si>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</si>
  <si>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</si>
  <si>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</si>
  <si>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</si>
  <si>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</si>
  <si>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</si>
  <si>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</si>
  <si>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</si>
  <si>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</si>
  <si>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</si>
  <si>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</si>
  <si>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</si>
  <si>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</si>
  <si>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</si>
  <si>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</si>
  <si>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</si>
  <si>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</si>
  <si>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</si>
  <si>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</si>
  <si>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</si>
  <si>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</si>
  <si>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</si>
  <si>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</si>
  <si>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</si>
  <si>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</si>
  <si>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</si>
  <si>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</si>
  <si>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</si>
  <si>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</si>
  <si>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</si>
  <si>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</si>
  <si>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</si>
  <si>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</si>
  <si>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</si>
  <si>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</si>
  <si>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</si>
  <si>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</si>
  <si>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</si>
  <si>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</si>
  <si>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</si>
  <si>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</si>
  <si>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</si>
  <si>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</si>
  <si>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</si>
  <si>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</si>
  <si>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</si>
  <si>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</si>
  <si>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</si>
  <si>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</si>
  <si>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</si>
  <si>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</si>
  <si>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</si>
  <si>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</si>
  <si>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</si>
  <si>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</si>
  <si>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</si>
  <si>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</si>
  <si>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</si>
  <si>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</si>
  <si>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</si>
  <si>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</si>
  <si>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</si>
  <si>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</si>
  <si>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</si>
  <si>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</si>
  <si>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</si>
  <si>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</si>
  <si>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</si>
  <si>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</si>
  <si>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</si>
  <si>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</si>
  <si>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</si>
  <si>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</si>
  <si>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</si>
  <si>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</si>
  <si>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</si>
  <si>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</si>
  <si>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</si>
  <si>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</si>
  <si>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</si>
  <si>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</si>
  <si>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</si>
  <si>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</si>
  <si>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</si>
  <si>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</si>
  <si>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</si>
  <si>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</si>
  <si>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</si>
  <si>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</si>
  <si>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</si>
  <si>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</si>
  <si>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</si>
  <si>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</si>
  <si>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</si>
  <si>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</si>
  <si>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</si>
  <si>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</si>
  <si>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</si>
  <si>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</si>
  <si>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</si>
  <si>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</si>
  <si>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</si>
  <si>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</si>
  <si>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</si>
  <si>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</si>
  <si>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</si>
  <si>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</si>
  <si>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</si>
  <si>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</si>
  <si>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</si>
  <si>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</si>
  <si>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</si>
  <si>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</si>
  <si>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</si>
  <si>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</si>
  <si>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</si>
  <si>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</si>
  <si>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</si>
  <si>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</si>
  <si>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</si>
  <si>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</si>
  <si>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</si>
  <si>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</si>
  <si>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</si>
  <si>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</si>
  <si>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</si>
  <si>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</si>
  <si>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</si>
  <si>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</si>
  <si>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</si>
  <si>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</si>
  <si>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</si>
  <si>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</si>
  <si>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</si>
  <si>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</si>
  <si>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</si>
  <si>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</si>
  <si>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</si>
  <si>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</si>
  <si>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</si>
  <si>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</si>
  <si>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</si>
  <si>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</si>
  <si>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</si>
  <si>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</si>
  <si>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</si>
  <si>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</si>
  <si>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</si>
  <si>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</si>
  <si>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</si>
  <si>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</si>
  <si>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</si>
  <si>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</si>
  <si>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</si>
  <si>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</si>
  <si>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</si>
  <si>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</si>
  <si>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</si>
  <si>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</si>
  <si>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</si>
  <si>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</si>
  <si>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</si>
  <si>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</si>
  <si>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</si>
  <si>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</si>
  <si>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</si>
  <si>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</si>
  <si>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</si>
  <si>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</si>
  <si>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</si>
  <si>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</si>
  <si>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</si>
  <si>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</si>
  <si>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</si>
  <si>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</si>
  <si>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</si>
  <si>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</si>
  <si>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</si>
  <si>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</si>
  <si>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</si>
  <si>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</si>
  <si>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</si>
  <si>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</si>
  <si>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</si>
  <si>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</si>
  <si>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</si>
  <si>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</si>
  <si>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</si>
  <si>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</si>
  <si>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</si>
  <si>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</si>
  <si>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</si>
  <si>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</si>
  <si>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</si>
  <si>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</si>
  <si>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</si>
  <si>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</si>
  <si>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</si>
  <si>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</si>
  <si>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</si>
  <si>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</si>
  <si>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</si>
  <si>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</si>
  <si>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</si>
  <si>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</si>
  <si>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</si>
  <si>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</si>
  <si>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</si>
  <si>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</si>
  <si>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</si>
  <si>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</si>
  <si>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</si>
  <si>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</si>
  <si>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</si>
  <si>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</si>
  <si>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</si>
  <si>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</si>
  <si>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</si>
  <si>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</si>
  <si>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</si>
  <si>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</si>
  <si>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</si>
  <si>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</si>
  <si>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</si>
  <si>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</si>
  <si>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</si>
  <si>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</si>
  <si>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</si>
  <si>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</si>
  <si>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</si>
  <si>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</si>
  <si>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</si>
  <si>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</si>
  <si>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</si>
  <si>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</si>
  <si>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</si>
  <si>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</si>
  <si>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</si>
  <si>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</si>
  <si>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</si>
  <si>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</si>
  <si>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</si>
  <si>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</si>
  <si>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</si>
  <si>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</si>
  <si>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</si>
  <si>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</si>
  <si>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</si>
  <si>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</si>
  <si>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</si>
  <si>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</si>
  <si>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</si>
  <si>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</si>
  <si>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</si>
  <si>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</si>
  <si>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</si>
  <si>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</si>
  <si>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</si>
  <si>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</si>
  <si>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</si>
  <si>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</si>
  <si>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</si>
  <si>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</si>
  <si>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</si>
  <si>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</si>
  <si>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</si>
  <si>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</si>
  <si>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</si>
  <si>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</si>
  <si>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</si>
  <si>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</si>
  <si>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</si>
  <si>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</si>
  <si>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</si>
  <si>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</si>
  <si>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</si>
  <si>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</si>
  <si>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</si>
  <si>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</si>
  <si>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</si>
  <si>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</si>
  <si>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</si>
  <si>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</si>
  <si>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</si>
  <si>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</si>
  <si>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</si>
  <si>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</si>
  <si>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</si>
  <si>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</si>
  <si>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</si>
  <si>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</si>
  <si>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</si>
  <si>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</si>
  <si>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</si>
  <si>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</si>
  <si>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</si>
  <si>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</si>
  <si>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</si>
  <si>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</si>
  <si>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</si>
  <si>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</si>
  <si>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</si>
  <si>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</si>
  <si>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</si>
  <si>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</si>
  <si>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</si>
  <si>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</si>
  <si>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</si>
  <si>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</si>
  <si>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</si>
  <si>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</si>
  <si>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</si>
  <si>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</si>
  <si>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</si>
  <si>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</si>
  <si>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</si>
  <si>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</si>
  <si>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</si>
  <si>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</si>
  <si>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</si>
  <si>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</si>
  <si>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</si>
  <si>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</si>
  <si>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</si>
  <si>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</si>
  <si>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</si>
  <si>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</si>
  <si>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</si>
  <si>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</si>
  <si>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</si>
  <si>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</si>
  <si>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</si>
  <si>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</si>
  <si>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</si>
  <si>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</si>
  <si>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</si>
  <si>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</si>
  <si>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</si>
  <si>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</si>
  <si>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</si>
  <si>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</si>
  <si>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</si>
  <si>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</si>
  <si>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</si>
  <si>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</si>
  <si>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</si>
  <si>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</si>
  <si>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</si>
  <si>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</si>
  <si>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</si>
  <si>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</si>
  <si>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</si>
  <si>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</si>
  <si>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</si>
  <si>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</si>
  <si>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</si>
  <si>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</si>
  <si>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</si>
  <si>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</si>
  <si>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</si>
  <si>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</si>
  <si>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</si>
  <si>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</si>
  <si>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</si>
  <si>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</si>
  <si>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</si>
  <si>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</si>
  <si>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</si>
  <si>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</si>
  <si>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</si>
  <si>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</si>
  <si>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</si>
  <si>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</si>
  <si>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</si>
  <si>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</si>
  <si>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</si>
  <si>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</si>
  <si>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</si>
  <si>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</si>
  <si>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</si>
  <si>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</si>
  <si>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</si>
  <si>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</si>
  <si>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</si>
  <si>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</si>
  <si>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</si>
  <si>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</si>
  <si>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</si>
  <si>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</si>
  <si>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</si>
  <si>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</si>
  <si>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</si>
  <si>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</si>
  <si>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</si>
  <si>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</si>
  <si>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</si>
  <si>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</si>
  <si>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</si>
  <si>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</si>
  <si>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</si>
  <si>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</si>
  <si>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</si>
  <si>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</si>
  <si>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</si>
  <si>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</si>
  <si>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</si>
  <si>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</si>
  <si>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</si>
  <si>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</si>
  <si>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</si>
  <si>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</si>
  <si>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</si>
  <si>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</si>
  <si>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</si>
  <si>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</si>
  <si>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</si>
  <si>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</si>
  <si>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</si>
  <si>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</si>
  <si>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</si>
  <si>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</si>
  <si>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</si>
  <si>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</si>
  <si>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</si>
  <si>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</si>
  <si>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</si>
  <si>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</si>
  <si>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</si>
  <si>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</si>
  <si>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</si>
  <si>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</si>
  <si>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</si>
  <si>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</si>
  <si>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</si>
  <si>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</si>
  <si>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</si>
  <si>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</si>
  <si>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</si>
  <si>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</si>
  <si>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</si>
  <si>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</si>
  <si>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</si>
  <si>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</si>
  <si>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</si>
  <si>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</si>
  <si>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</si>
  <si>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</si>
  <si>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</si>
  <si>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</si>
  <si>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</si>
  <si>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</si>
  <si>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</si>
  <si>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</si>
  <si>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</si>
  <si>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</si>
  <si>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</si>
  <si>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</si>
  <si>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</si>
  <si>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</si>
  <si>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</si>
  <si>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</si>
  <si>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</si>
  <si>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</si>
  <si>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</si>
  <si>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</si>
  <si>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</si>
  <si>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</si>
  <si>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</si>
  <si>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</si>
  <si>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</si>
  <si>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</si>
  <si>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</si>
  <si>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</si>
  <si>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</si>
  <si>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</si>
  <si>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</si>
  <si>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</si>
  <si>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</si>
  <si>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</si>
  <si>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</si>
  <si>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</si>
  <si>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</si>
  <si>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</si>
  <si>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</si>
  <si>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</si>
  <si>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</si>
  <si>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</si>
  <si>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</si>
  <si>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</si>
  <si>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</si>
  <si>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</si>
  <si>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</si>
  <si>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</si>
  <si>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</si>
  <si>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</si>
  <si>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</si>
  <si>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</si>
  <si>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</si>
  <si>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</si>
  <si>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</si>
  <si>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</si>
  <si>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</si>
  <si>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</si>
  <si>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</si>
  <si>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</si>
  <si>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</si>
  <si>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</si>
  <si>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</si>
  <si>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</si>
  <si>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</si>
  <si>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</si>
  <si>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</si>
  <si>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</si>
  <si>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</si>
  <si>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</si>
  <si>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</si>
  <si>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</si>
  <si>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</si>
  <si>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</si>
  <si>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</si>
  <si>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</si>
  <si>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</si>
  <si>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</si>
  <si>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</si>
  <si>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</si>
  <si>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</si>
  <si>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</si>
  <si>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</si>
  <si>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</si>
  <si>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</si>
  <si>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</si>
  <si>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</si>
  <si>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</si>
  <si>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</si>
  <si>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</si>
  <si>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</si>
  <si>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</si>
  <si>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</si>
  <si>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</si>
  <si>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</si>
  <si>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</si>
  <si>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</si>
  <si>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</si>
  <si>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</si>
  <si>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</si>
  <si>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</si>
  <si>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</si>
  <si>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</si>
  <si>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</si>
  <si>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</si>
  <si>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</si>
  <si>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</si>
  <si>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</si>
  <si>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</si>
  <si>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</si>
  <si>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</si>
  <si>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</si>
  <si>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</si>
  <si>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</si>
  <si>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</si>
  <si>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</si>
  <si>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</si>
  <si>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</si>
  <si>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</si>
  <si>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</si>
  <si>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</si>
  <si>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</si>
  <si>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</si>
  <si>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</si>
  <si>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</si>
  <si>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</si>
  <si>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</si>
  <si>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</si>
  <si>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</si>
  <si>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</si>
  <si>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</si>
  <si>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</si>
  <si>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</si>
  <si>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</si>
  <si>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</si>
  <si>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</si>
  <si>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</si>
  <si>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</si>
  <si>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</si>
  <si>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</si>
  <si>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</si>
  <si>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</si>
  <si>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</si>
  <si>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</si>
  <si>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</si>
  <si>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</si>
  <si>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</si>
  <si>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</si>
  <si>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</si>
  <si>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</si>
  <si>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</si>
  <si>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</si>
  <si>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</si>
  <si>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</si>
  <si>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</si>
  <si>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</si>
  <si>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</si>
  <si>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</si>
  <si>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</si>
  <si>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</si>
  <si>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</si>
  <si>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</si>
  <si>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</si>
  <si>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</si>
  <si>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</si>
  <si>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</si>
  <si>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</si>
  <si>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</si>
  <si>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</si>
  <si>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</si>
  <si>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</si>
  <si>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</si>
  <si>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</si>
  <si>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</si>
  <si>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</si>
  <si>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</si>
  <si>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</si>
  <si>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</si>
  <si>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</si>
  <si>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</si>
  <si>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</si>
  <si>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</si>
  <si>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</si>
  <si>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</si>
  <si>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</si>
  <si>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</si>
  <si>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</si>
  <si>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</si>
  <si>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</si>
  <si>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</si>
  <si>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</si>
  <si>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</si>
  <si>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</si>
  <si>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</si>
  <si>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</si>
  <si>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</si>
  <si>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</si>
  <si>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</si>
  <si>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</si>
  <si>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</si>
  <si>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</si>
  <si>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</si>
  <si>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</si>
  <si>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</si>
  <si>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</si>
  <si>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</si>
  <si>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</si>
  <si>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</si>
  <si>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</si>
  <si>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</si>
  <si>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</si>
  <si>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</si>
  <si>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</si>
  <si>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</si>
  <si>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</si>
  <si>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</si>
  <si>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</si>
  <si>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</si>
  <si>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</si>
  <si>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</si>
  <si>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</si>
  <si>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</si>
  <si>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</si>
  <si>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</si>
  <si>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</si>
  <si>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</si>
  <si>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</si>
  <si>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</si>
  <si>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</si>
  <si>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</si>
  <si>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</si>
  <si>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</si>
  <si>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</si>
  <si>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</si>
  <si>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</si>
  <si>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</si>
  <si>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</si>
  <si>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</si>
  <si>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</si>
  <si>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</si>
  <si>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</si>
  <si>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</si>
  <si>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</si>
  <si>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</si>
  <si>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</si>
  <si>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</si>
  <si>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</si>
  <si>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</si>
  <si>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</si>
  <si>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</si>
  <si>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</si>
  <si>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</si>
  <si>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</si>
  <si>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</si>
  <si>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</si>
  <si>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</si>
  <si>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</si>
  <si>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</si>
  <si>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</si>
  <si>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</si>
  <si>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</si>
  <si>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</si>
  <si>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</si>
  <si>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</si>
  <si>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</si>
  <si>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</si>
  <si>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</si>
  <si>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</si>
  <si>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</si>
  <si>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</si>
  <si>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</si>
  <si>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</si>
  <si>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</si>
  <si>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</si>
  <si>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</si>
  <si>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</si>
  <si>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</si>
  <si>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</si>
  <si>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</si>
  <si>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</si>
  <si>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</si>
  <si>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</si>
  <si>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</si>
  <si>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</si>
  <si>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</si>
  <si>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</si>
  <si>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</si>
  <si>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</si>
  <si>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</si>
  <si>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</si>
  <si>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</si>
  <si>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</si>
  <si>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</si>
  <si>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</si>
  <si>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</si>
  <si>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</si>
  <si>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PCM-20251020-00001674</t>
  </si>
  <si>
    <t>EM team need 10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</si>
  <si>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</si>
  <si>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</si>
  <si>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</si>
  <si>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</si>
  <si>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</si>
  <si>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</si>
  <si>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</si>
  <si>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</si>
  <si>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</si>
  <si>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</si>
  <si>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</si>
  <si>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</si>
  <si>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</si>
  <si>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</si>
  <si>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</si>
  <si>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</si>
  <si>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</si>
  <si>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</si>
  <si>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</si>
  <si>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</si>
  <si>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</si>
  <si>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</si>
  <si>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</si>
  <si>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</si>
  <si>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</si>
  <si>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</si>
  <si>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</si>
  <si>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</si>
  <si>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</si>
  <si>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</si>
  <si>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</si>
  <si>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</si>
  <si>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</si>
  <si>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</si>
  <si>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</si>
  <si>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</si>
  <si>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</si>
  <si>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</si>
  <si>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</si>
  <si>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</si>
  <si>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</si>
  <si>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</si>
  <si>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</si>
  <si>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</si>
  <si>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</si>
  <si>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</si>
  <si>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</si>
  <si>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</si>
  <si>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</si>
  <si>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</si>
  <si>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</si>
  <si>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</si>
  <si>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</si>
  <si>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</si>
  <si>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</si>
  <si>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</si>
  <si>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</si>
  <si>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</si>
  <si>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</si>
  <si>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</si>
  <si>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</si>
  <si>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</si>
  <si>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</si>
  <si>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</si>
  <si>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</si>
  <si>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</si>
  <si>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</si>
  <si>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</si>
  <si>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</si>
  <si>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</si>
  <si>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</si>
  <si>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</si>
  <si>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</si>
  <si>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</si>
  <si>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</si>
  <si>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</si>
  <si>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</si>
  <si>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</si>
  <si>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</si>
  <si>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</si>
  <si>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</si>
  <si>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</si>
  <si>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</si>
  <si>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</si>
  <si>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</si>
  <si>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</si>
  <si>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</si>
  <si>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</si>
  <si>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 xml:space="preserve">PCM-20251020-00001565 </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</si>
  <si>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</si>
  <si>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</si>
  <si>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</si>
  <si>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</si>
  <si>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</si>
  <si>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</si>
  <si>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</si>
  <si>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</si>
  <si>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</si>
  <si>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PCM-20251020-00001654</t>
  </si>
  <si>
    <t>EM Team on the way ETA: 20 Mins</t>
  </si>
  <si>
    <t>PCM-20251020-00001647</t>
  </si>
  <si>
    <t>ETA 110 mins</t>
  </si>
  <si>
    <t>PCM-20251020-00001710</t>
  </si>
  <si>
    <t>team will check after ABH0009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</si>
</sst>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9"/>
      <color rgb="FF606266"/>
      <name val="Arial"/>
      <charset val="1"/>
    </font>
    <font>
      <sz val="11"/>
      <color theme="1"/>
      <name val="Tahoma"/>
      <family val="2"/>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0" borderId="0" xfId="0" applyFont="1"/>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5" totalsRowShown="0" headerRowDxfId="174" dataDxfId="173" headerRowBorderDxfId="171" tableBorderDxfId="172" totalsRowBorderDxfId="170">
  <autoFilter ref="A1:L9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2" totalsRowShown="0" headerRowDxfId="157" dataDxfId="156" headerRowBorderDxfId="154" tableBorderDxfId="155" totalsRowBorderDxfId="153">
  <autoFilter ref="A1:CJ8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4" totalsRowShown="0" headerRowDxfId="64" dataDxfId="63" headerRowBorderDxfId="61" tableBorderDxfId="62">
  <autoFilter ref="A1:L11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8" totalsRowShown="0" headerRowDxfId="48" dataDxfId="47" headerRowBorderDxfId="45" tableBorderDxfId="46" totalsRowBorderDxfId="44">
  <autoFilter ref="A1:L29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3" totalsRowShown="0" headerRowDxfId="31" dataDxfId="30" headerRowBorderDxfId="28" tableBorderDxfId="29">
  <autoFilter ref="A1:L53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7" totalsRowShown="0" headerRowDxfId="15" dataDxfId="14" headerRowBorderDxfId="12" tableBorderDxfId="13">
  <autoFilter ref="A1:L3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5"/>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5"/>
      <c r="N1" s="145"/>
      <c r="O1" s="145"/>
    </row>
    <row r="2" spans="1:15" s="67" customFormat="1" ht="70.5" customHeight="1">
      <c r="A2" s="65" t="s">
        <v>38963</v>
      </c>
      <c r="B2" s="62" t="str">
        <f>IFERROR(VLOOKUP(D2,DB!A:K,11,0),"")</f>
        <v>R1</v>
      </c>
      <c r="C2" s="62">
        <v>1</v>
      </c>
      <c r="D2" s="81" t="s">
        <v>17807</v>
      </c>
      <c r="E2" s="66" t="s">
        <v>38964</v>
      </c>
      <c r="F2" s="79">
        <v>45662.948425925926</v>
      </c>
      <c r="G2" s="69">
        <f ca="1">IFERROR(NOW()-F2,"")</f>
        <v>287.72543483796471</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1" t="s">
        <v>9735</v>
      </c>
      <c r="E3" s="137" t="s">
        <v>38964</v>
      </c>
      <c r="F3" s="150">
        <v>45943.443738425929</v>
      </c>
      <c r="G3" s="139">
        <f ca="1">IFERROR(NOW()-F3,"")</f>
        <v>7.2301223379618023</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36" t="s">
        <v>21408</v>
      </c>
      <c r="E4" s="137" t="s">
        <v>38964</v>
      </c>
      <c r="F4" s="138">
        <v>45950.650497685187</v>
      </c>
      <c r="G4" s="139">
        <f ca="1">IFERROR(NOW()-F4,"")</f>
        <v>2.336307870427845E-2</v>
      </c>
      <c r="H4" s="138">
        <v>45950.644942129627</v>
      </c>
      <c r="I4" s="136" t="str">
        <f>IFERROR(VLOOKUP(D4,DB!A:F,6,0),"")</f>
        <v>SCECO</v>
      </c>
      <c r="J4" s="136" t="str">
        <f>IFERROR(VLOOKUP(D4,DB!A:G,7,0),"")</f>
        <v>No BB Design+Good</v>
      </c>
      <c r="K4" s="140" t="s">
        <v>38969</v>
      </c>
      <c r="L4" s="141" t="str">
        <f>IFERROR(VLOOKUP(D4,DB!A:I,9,0),"")</f>
        <v>Latis</v>
      </c>
      <c r="M4" s="67"/>
    </row>
    <row r="5" spans="1:15" ht="15" customHeight="1">
      <c r="A5" s="135"/>
      <c r="B5" s="136" t="str">
        <f>IFERROR(VLOOKUP(D5,DB!A:K,11,0),"")</f>
        <v/>
      </c>
      <c r="C5" s="136"/>
      <c r="D5" s="136"/>
      <c r="E5" s="137"/>
      <c r="F5" s="138"/>
      <c r="G5" s="139">
        <f ca="1">IFERROR(NOW()-F5,"")</f>
        <v>45950.673860763891</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45950.673860763891</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45950.673860763891</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45950.673860763891</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45950.673860763891</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45950.673860763891</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45950.673860763891</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45950.673860763891</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45950.673860763891</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45950.673860763891</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45950.673860763891</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45950.673860763891</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45950.673860763891</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45950.673860763891</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45950.673860763891</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45950.673860763891</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45950.673860763891</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45950.673860763891</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45950.673860763891</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45950.673860763891</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45950.673860763891</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45950.673860763891</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45950.673860763891</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45950.673860763891</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45950.673860763891</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45950.673860763891</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45950.673860763891</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45950.673860763891</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45950.673860763891</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45950.673860763891</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45950.673860763891</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45950.673860763891</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45950.673860763891</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45950.673860763891</v>
      </c>
      <c r="H38" s="138"/>
      <c r="I38" s="136" t="str">
        <f>IFERROR(VLOOKUP(D38,DB!A:F,6,0),"")</f>
        <v/>
      </c>
      <c r="J38" s="136" t="str">
        <f>IFERROR(VLOOKUP(D38,DB!A:G,7,0),"")</f>
        <v/>
      </c>
      <c r="K38" s="140"/>
      <c r="L38" s="141" t="str">
        <f>IFERROR(VLOOKUP(D38,DB!A:I,9,0),"")</f>
        <v/>
      </c>
    </row>
    <row r="39" spans="1:12" ht="15" customHeight="1">
      <c r="A39" s="152"/>
      <c r="B39" s="153" t="str">
        <f>IFERROR(VLOOKUP(D39,DB!A:K,11,0),"")</f>
        <v/>
      </c>
      <c r="C39" s="153"/>
      <c r="D39" s="153"/>
      <c r="E39" s="154"/>
      <c r="F39" s="155"/>
      <c r="G39" s="156">
        <f ca="1">IFERROR(NOW()-F39,"")</f>
        <v>45950.673860763891</v>
      </c>
      <c r="H39" s="155"/>
      <c r="I39" s="153" t="str">
        <f>IFERROR(VLOOKUP(D39,DB!A:F,6,0),"")</f>
        <v/>
      </c>
      <c r="J39" s="153" t="str">
        <f>IFERROR(VLOOKUP(D39,DB!A:G,7,0),"")</f>
        <v/>
      </c>
      <c r="K39" s="157"/>
      <c r="L39" s="158" t="str">
        <f>IFERROR(VLOOKUP(D39,DB!A:I,9,0),"")</f>
        <v/>
      </c>
    </row>
    <row r="40" spans="1:12" ht="15" customHeight="1">
      <c r="A40" s="135"/>
      <c r="B40" s="136" t="str">
        <f>IFERROR(VLOOKUP(D40,DB!A:K,11,0),"")</f>
        <v/>
      </c>
      <c r="C40" s="136"/>
      <c r="D40" s="136"/>
      <c r="E40" s="137"/>
      <c r="F40" s="138"/>
      <c r="G40" s="139">
        <f ca="1">IFERROR(NOW()-F40,"")</f>
        <v>45950.673860763891</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45950.673860763891</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45950.673860763891</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45950.673860763891</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45950.673860763891</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45950.673860763891</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45950.673860763891</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45950.673860763891</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45950.673860763891</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45950.673860763891</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45950.673860763891</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45950.673860763891</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45950.673860763891</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45950.673860763891</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45950.673860763891</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45950.673860763891</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45950.673860763891</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45950.673860763891</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45950.673860763891</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45950.673860763891</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45950.673860763891</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45950.673860763891</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45950.673860763891</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45950.673860763891</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45950.673860763891</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45950.673860763891</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45950.673860763891</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45950.673860763891</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45950.673860763891</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45950.673860763891</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45950.673860763891</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45950.673860763891</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45950.673860763891</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45950.673860763891</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45950.673860763891</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45950.673860763891</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45950.673860763891</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45950.673860763891</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45950.673860763891</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45950.673860763891</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45950.673860763891</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45950.673860763891</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45950.673860763891</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45950.673860763891</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45950.673860763891</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45950.673860763891</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45950.673860763891</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45950.673860763891</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45950.673860763891</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45950.673860763891</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45950.673860763891</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45950.673860763891</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45950.673860763891</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45950.673860763891</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45950.673860763891</v>
      </c>
      <c r="H94" s="138"/>
      <c r="I94" s="136" t="str">
        <f>IFERROR(VLOOKUP(D94,DB!A:F,6,0),"")</f>
        <v/>
      </c>
      <c r="J94" s="136" t="str">
        <f>IFERROR(VLOOKUP(D94,DB!A:G,7,0),"")</f>
        <v/>
      </c>
      <c r="K94" s="140"/>
      <c r="L94" s="141" t="str">
        <f>IFERROR(VLOOKUP(D94,DB!A:I,9,0),"")</f>
        <v/>
      </c>
    </row>
    <row r="95" spans="1:12" ht="15" customHeight="1">
      <c r="A95" s="152"/>
      <c r="B95" s="153" t="str">
        <f>IFERROR(VLOOKUP(D95,DB!A:K,11,0),"")</f>
        <v/>
      </c>
      <c r="C95" s="153"/>
      <c r="D95" s="153"/>
      <c r="E95" s="154"/>
      <c r="F95" s="155"/>
      <c r="G95" s="156">
        <f ca="1">IFERROR(NOW()-F95,"")</f>
        <v>45950.673860763891</v>
      </c>
      <c r="H95" s="155"/>
      <c r="I95" s="153" t="str">
        <f>IFERROR(VLOOKUP(D95,DB!A:F,6,0),"")</f>
        <v/>
      </c>
      <c r="J95" s="153" t="str">
        <f>IFERROR(VLOOKUP(D95,DB!A:G,7,0),"")</f>
        <v/>
      </c>
      <c r="K95" s="157"/>
      <c r="L95" s="158" t="str">
        <f>IFERROR(VLOOKUP(D95,DB!A:I,9,0),"")</f>
        <v/>
      </c>
    </row>
  </sheetData>
  <customSheetViews>
    <customSheetView guid="{F6042A99-DD27-4453-835D-0834D95730CC}" filter="1" showAutoFilter="1">
      <pageMargins left="0" right="0" top="0" bottom="0" header="0" footer="0"/>
      <autoFilter ref="B1:M1" xr:uid="{C9EE9A8D-3D21-455C-BCFB-E90B510647CE}"/>
    </customSheetView>
  </customSheetViews>
  <dataValidations count="2">
    <dataValidation allowBlank="1" showInputMessage="1" showErrorMessage="1" sqref="E1" xr:uid="{5DBA255D-CDD9-49FB-AD3C-AF70AB4EE696}"/>
    <dataValidation type="list" allowBlank="1" showInputMessage="1" showErrorMessage="1" sqref="E2:E9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38970</v>
      </c>
      <c r="N1" s="91" t="s">
        <v>38971</v>
      </c>
      <c r="O1" s="91" t="s">
        <v>38972</v>
      </c>
      <c r="P1" s="91" t="s">
        <v>38973</v>
      </c>
      <c r="Q1" s="91" t="s">
        <v>38974</v>
      </c>
      <c r="R1" s="91" t="s">
        <v>38975</v>
      </c>
      <c r="S1" s="91" t="s">
        <v>38976</v>
      </c>
      <c r="T1" s="91" t="s">
        <v>38977</v>
      </c>
      <c r="U1" s="91" t="s">
        <v>38978</v>
      </c>
      <c r="V1" s="91" t="s">
        <v>38979</v>
      </c>
      <c r="W1" s="91" t="s">
        <v>38980</v>
      </c>
      <c r="X1" s="91" t="s">
        <v>38981</v>
      </c>
      <c r="Y1" s="91" t="s">
        <v>38982</v>
      </c>
      <c r="Z1" s="91" t="s">
        <v>38983</v>
      </c>
      <c r="AA1" s="91" t="s">
        <v>38984</v>
      </c>
      <c r="AB1" s="91" t="s">
        <v>38985</v>
      </c>
      <c r="AC1" s="91" t="s">
        <v>38986</v>
      </c>
      <c r="AD1" s="91" t="s">
        <v>38987</v>
      </c>
      <c r="AE1" s="91" t="s">
        <v>38988</v>
      </c>
      <c r="AF1" s="91" t="s">
        <v>38989</v>
      </c>
      <c r="AG1" s="91" t="s">
        <v>38990</v>
      </c>
      <c r="AH1" s="91" t="s">
        <v>38991</v>
      </c>
      <c r="AI1" s="91" t="s">
        <v>38992</v>
      </c>
      <c r="AJ1" s="91" t="s">
        <v>38993</v>
      </c>
      <c r="AK1" s="91" t="s">
        <v>38994</v>
      </c>
      <c r="AL1" s="91" t="s">
        <v>38995</v>
      </c>
      <c r="AM1" s="91" t="s">
        <v>38996</v>
      </c>
      <c r="AN1" s="91" t="s">
        <v>38997</v>
      </c>
      <c r="AO1" s="91" t="s">
        <v>38998</v>
      </c>
      <c r="AP1" s="91" t="s">
        <v>38999</v>
      </c>
      <c r="AQ1" s="91" t="s">
        <v>39000</v>
      </c>
      <c r="AR1" s="91" t="s">
        <v>39001</v>
      </c>
      <c r="AS1" s="91" t="s">
        <v>39002</v>
      </c>
      <c r="AT1" s="91" t="s">
        <v>39003</v>
      </c>
      <c r="AU1" s="91" t="s">
        <v>39004</v>
      </c>
      <c r="AV1" s="91" t="s">
        <v>39005</v>
      </c>
      <c r="AW1" s="91" t="s">
        <v>39006</v>
      </c>
      <c r="AX1" s="91" t="s">
        <v>39007</v>
      </c>
      <c r="AY1" s="91" t="s">
        <v>39008</v>
      </c>
      <c r="AZ1" s="91" t="s">
        <v>39009</v>
      </c>
      <c r="BA1" s="91" t="s">
        <v>39010</v>
      </c>
      <c r="BB1" s="91" t="s">
        <v>39011</v>
      </c>
      <c r="BC1" s="91" t="s">
        <v>39012</v>
      </c>
      <c r="BD1" s="91" t="s">
        <v>39013</v>
      </c>
      <c r="BE1" s="91" t="s">
        <v>39014</v>
      </c>
      <c r="BF1" s="91" t="s">
        <v>39015</v>
      </c>
      <c r="BG1" s="91" t="s">
        <v>39016</v>
      </c>
      <c r="BH1" s="91" t="s">
        <v>39017</v>
      </c>
      <c r="BI1" s="91" t="s">
        <v>39018</v>
      </c>
      <c r="BJ1" s="91" t="s">
        <v>39019</v>
      </c>
      <c r="BK1" s="91" t="s">
        <v>39020</v>
      </c>
      <c r="BL1" s="91" t="s">
        <v>39021</v>
      </c>
      <c r="BM1" s="91" t="s">
        <v>39022</v>
      </c>
      <c r="BN1" s="91" t="s">
        <v>39023</v>
      </c>
      <c r="BO1" s="91" t="s">
        <v>39024</v>
      </c>
      <c r="BP1" s="91" t="s">
        <v>39025</v>
      </c>
      <c r="BQ1" s="91" t="s">
        <v>39026</v>
      </c>
      <c r="BR1" s="91" t="s">
        <v>39027</v>
      </c>
      <c r="BS1" s="91" t="s">
        <v>39028</v>
      </c>
      <c r="BT1" s="91" t="s">
        <v>39029</v>
      </c>
      <c r="BU1" s="91" t="s">
        <v>39030</v>
      </c>
      <c r="BV1" s="91" t="s">
        <v>39031</v>
      </c>
      <c r="BW1" s="91" t="s">
        <v>39032</v>
      </c>
      <c r="BX1" s="91" t="s">
        <v>39033</v>
      </c>
      <c r="BY1" s="91" t="s">
        <v>39034</v>
      </c>
      <c r="BZ1" s="91" t="s">
        <v>39035</v>
      </c>
      <c r="CA1" s="91" t="s">
        <v>39036</v>
      </c>
      <c r="CB1" s="91" t="s">
        <v>39037</v>
      </c>
      <c r="CC1" s="91" t="s">
        <v>39038</v>
      </c>
      <c r="CD1" s="91" t="s">
        <v>39039</v>
      </c>
      <c r="CE1" s="91" t="s">
        <v>39040</v>
      </c>
      <c r="CF1" s="91" t="s">
        <v>39041</v>
      </c>
      <c r="CG1" s="91" t="s">
        <v>39042</v>
      </c>
      <c r="CH1" s="91" t="s">
        <v>39043</v>
      </c>
      <c r="CI1" s="91" t="s">
        <v>39044</v>
      </c>
      <c r="CJ1" s="91" t="s">
        <v>39045</v>
      </c>
    </row>
    <row r="2" spans="1:88" s="71" customFormat="1" ht="31.5" customHeight="1">
      <c r="A2" s="64" t="s">
        <v>39046</v>
      </c>
      <c r="B2" s="64" t="s">
        <v>27</v>
      </c>
      <c r="C2" s="64">
        <v>1</v>
      </c>
      <c r="D2" s="64" t="s">
        <v>19278</v>
      </c>
      <c r="E2" s="88" t="s">
        <v>39047</v>
      </c>
      <c r="F2" s="77">
        <v>45322.056979166664</v>
      </c>
      <c r="G2" s="78" t="s">
        <v>39048</v>
      </c>
      <c r="H2" s="90">
        <v>45322.050729166665</v>
      </c>
      <c r="I2" s="64" t="s">
        <v>83</v>
      </c>
      <c r="J2" s="64" t="s">
        <v>65</v>
      </c>
      <c r="K2" s="89"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143.94677743055945</v>
      </c>
      <c r="H3" s="77">
        <v>45791.543067129627</v>
      </c>
      <c r="I3" s="64" t="str">
        <f>IFERROR(VLOOKUP(D3,DB!A:F,6,0),"")</f>
        <v>SCECO</v>
      </c>
      <c r="J3" s="64" t="str">
        <f>IFERROR(VLOOKUP(D3,DB!A:G,7,0),"")</f>
        <v>No BB Shifted</v>
      </c>
      <c r="K3" s="89"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8" t="s">
        <v>38964</v>
      </c>
      <c r="F4" s="77">
        <v>45824.999837962961</v>
      </c>
      <c r="G4" s="78">
        <f ca="1">IFERROR(NOW()-F4,"-")</f>
        <v>125.67402280092938</v>
      </c>
      <c r="H4" s="77">
        <v>45824.993587962963</v>
      </c>
      <c r="I4" s="64" t="str">
        <f>IFERROR(VLOOKUP(D4,DB!A:F,6,0),"")</f>
        <v>Generator-SG</v>
      </c>
      <c r="J4" s="64" t="str">
        <f>IFERROR(VLOOKUP(D4,DB!A:G,7,0),"")</f>
        <v>Good</v>
      </c>
      <c r="K4" s="89"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39054</v>
      </c>
      <c r="B5" s="18" t="str">
        <f>IFERROR(VLOOKUP(D5,DB!A:K,11,0),"")</f>
        <v>R2</v>
      </c>
      <c r="C5" s="18">
        <v>2</v>
      </c>
      <c r="D5" s="18" t="s">
        <v>17684</v>
      </c>
      <c r="E5" s="116" t="s">
        <v>38964</v>
      </c>
      <c r="F5" s="90">
        <v>45944.495775462965</v>
      </c>
      <c r="G5" s="118">
        <f ca="1">IFERROR(NOW()-F5,"-")</f>
        <v>6.1780853009258863</v>
      </c>
      <c r="H5" s="117">
        <v>45937.721967592595</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45950.673860763891</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45950.673860763891</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45950.673860763891</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45950.673860763891</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45950.673860763891</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45950.673860763891</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45950.673860763891</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45950.673860763891</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45950.673860763891</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45950.673860763891</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45950.673860763891</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45950.673860763891</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45950.673860763891</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45950.673860763891</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45950.673860763891</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45950.673860763891</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45950.673860763891</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45950.673860763891</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45950.673860763891</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45950.673860763891</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45950.673860763891</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45950.673860763891</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45950.673860763891</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45950.673860763891</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45950.673860763891</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45950.673860763891</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45950.673860763891</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45950.673860763891</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45950.673860763891</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45950.673860763891</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45950.673860763891</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45950.673860763891</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45950.673860763891</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45950.673860763891</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45950.673860763891</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45950.673860763891</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45950.673860763891</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45950.673860763891</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45950.673860763891</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45950.673860763891</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45950.673860763891</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45950.673860763891</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45950.673860763891</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45950.673860763891</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45950.673860763891</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45950.673860763891</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45950.673860763891</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45950.673860763891</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45950.673860763891</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45950.673860763891</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45950.673860763891</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45950.673860763891</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45950.673860763891</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45950.673860763891</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45950.673860763891</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45950.673860763891</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45950.673860763891</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45950.673860763891</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45950.673860763891</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45950.673860763891</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45950.673860763891</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45950.673860763891</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45950.673860763891</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45950.673860763891</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45950.673860763891</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45950.673860763891</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45950.673860763891</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45950.673860763891</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45950.673860763891</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45950.673860763891</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45950.673860763891</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45950.673860763891</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45950.673860763891</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45950.673860763891</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45950.673860763891</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45950.673860763891</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45950.673860763891</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sheetData>
  <dataValidations count="2">
    <dataValidation allowBlank="1" showInputMessage="1" showErrorMessage="1" sqref="E1" xr:uid="{4D935161-CDD3-4592-B877-3FB59C99E142}"/>
    <dataValidation type="list" allowBlank="1" showInputMessage="1" showErrorMessage="1" sqref="E3:E8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4"/>
  <sheetViews>
    <sheetView workbookViewId="0">
      <selection activeCell="A5" sqref="A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1" ca="1" si="0">IFERROR(NOW()-F2,"-")</f>
        <v>45950.673860763891</v>
      </c>
      <c r="H2" s="22"/>
      <c r="I2" s="19" t="str">
        <f>IFERROR(VLOOKUP(D2,DB!A:F,6,0),"")</f>
        <v/>
      </c>
      <c r="J2" s="18" t="str">
        <f>IFERROR(VLOOKUP(D2,DB!A:G,7,0),"")</f>
        <v/>
      </c>
      <c r="K2" s="47"/>
      <c r="L2" s="23" t="str">
        <f>IFERROR(VLOOKUP(D2,DB!A:I,9,0),"")</f>
        <v/>
      </c>
    </row>
    <row r="3" spans="1:13" ht="15" customHeight="1">
      <c r="A3" s="19"/>
      <c r="B3" s="64" t="str">
        <f>IFERROR(VLOOKUP(D3,DB!A:K,11,0),"")</f>
        <v/>
      </c>
      <c r="C3" s="18"/>
      <c r="D3" s="64"/>
      <c r="E3" s="18"/>
      <c r="F3" s="20"/>
      <c r="G3" s="21">
        <f t="shared" ca="1" si="0"/>
        <v>45950.673860763891</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45950.673860763891</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45950.673860763891</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45950.673860763891</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45950.673860763891</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45950.673860763891</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45950.673860763891</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45950.673860763891</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45950.673860763891</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45950.673860763891</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45950.673860763891</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45950.673860763891</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45950.673860763891</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45950.673860763891</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45950.673860763891</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45950.673860763891</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45950.673860763891</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45950.673860763891</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45950.673860763891</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45950.673860763891</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45950.673860763891</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45950.673860763891</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45950.673860763891</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45950.673860763891</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45950.673860763891</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45950.673860763891</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45950.673860763891</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45950.673860763891</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45950.673860763891</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45950.673860763891</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45950.673860763891</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45950.673860763891</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45950.673860763891</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45950.673860763891</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45950.673860763891</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45950.673860763891</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45950.673860763891</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45950.673860763891</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45950.673860763891</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ref="G42:G105" ca="1" si="1">IFERROR(NOW()-F42,"-")</f>
        <v>45950.673860763891</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45950.673860763891</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45950.673860763891</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45950.673860763891</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45950.673860763891</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45950.673860763891</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45950.673860763891</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45950.673860763891</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45950.673860763891</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45950.673860763891</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45950.673860763891</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45950.673860763891</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45950.673860763891</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45950.673860763891</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45950.673860763891</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45950.673860763891</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45950.673860763891</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45950.673860763891</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45950.673860763891</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45950.673860763891</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45950.673860763891</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45950.673860763891</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45950.673860763891</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45950.673860763891</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45950.673860763891</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45950.673860763891</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45950.673860763891</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45950.673860763891</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45950.673860763891</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45950.673860763891</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45950.673860763891</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45950.673860763891</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45950.673860763891</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45950.673860763891</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45950.673860763891</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45950.673860763891</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45950.673860763891</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45950.673860763891</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45950.673860763891</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45950.673860763891</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45950.673860763891</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45950.673860763891</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45950.673860763891</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45950.673860763891</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45950.673860763891</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45950.673860763891</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45950.673860763891</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45950.673860763891</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45950.673860763891</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45950.673860763891</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45950.673860763891</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45950.673860763891</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45950.673860763891</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45950.673860763891</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45950.673860763891</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45950.673860763891</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45950.673860763891</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45950.673860763891</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45950.673860763891</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45950.673860763891</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45950.673860763891</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45950.673860763891</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45950.673860763891</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45950.673860763891</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ref="G106:G169" ca="1" si="2">IFERROR(NOW()-F106,"-")</f>
        <v>45950.673860763891</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45950.673860763891</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45950.673860763891</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45950.673860763891</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45950.673860763891</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45950.673860763891</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45950.673860763891</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45950.673860763891</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45950.673860763891</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45950.673860763891</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45950.673860763891</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45950.673860763891</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45950.673860763891</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45950.673860763891</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45950.673860763891</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45950.673860763891</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45950.673860763891</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45950.673860763891</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45950.673860763891</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45950.673860763891</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45950.673860763891</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45950.673860763891</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45950.673860763891</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45950.673860763891</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45950.673860763891</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45950.673860763891</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45950.673860763891</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45950.673860763891</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45950.673860763891</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45950.673860763891</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45950.673860763891</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45950.673860763891</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45950.673860763891</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45950.673860763891</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45950.673860763891</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45950.673860763891</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45950.673860763891</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45950.673860763891</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45950.673860763891</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45950.673860763891</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45950.673860763891</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45950.673860763891</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45950.673860763891</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45950.673860763891</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45950.673860763891</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45950.673860763891</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45950.673860763891</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45950.673860763891</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45950.673860763891</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45950.673860763891</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45950.673860763891</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45950.673860763891</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45950.673860763891</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45950.673860763891</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45950.673860763891</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45950.673860763891</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45950.673860763891</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45950.673860763891</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45950.673860763891</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45950.673860763891</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45950.673860763891</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45950.673860763891</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45950.673860763891</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45950.673860763891</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ref="G170:G233" ca="1" si="3">IFERROR(NOW()-F170,"-")</f>
        <v>45950.673860763891</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45950.673860763891</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45950.673860763891</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45950.673860763891</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45950.673860763891</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45950.673860763891</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45950.673860763891</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45950.673860763891</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45950.673860763891</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45950.673860763891</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45950.673860763891</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45950.673860763891</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45950.673860763891</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45950.673860763891</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45950.673860763891</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45950.673860763891</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45950.673860763891</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45950.673860763891</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45950.673860763891</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45950.673860763891</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45950.673860763891</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45950.673860763891</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45950.673860763891</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45950.673860763891</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45950.673860763891</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45950.673860763891</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45950.673860763891</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45950.673860763891</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45950.673860763891</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45950.673860763891</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45950.673860763891</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45950.673860763891</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45950.673860763891</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45950.673860763891</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45950.673860763891</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45950.673860763891</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45950.673860763891</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45950.673860763891</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45950.673860763891</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45950.673860763891</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45950.673860763891</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45950.673860763891</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45950.673860763891</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45950.673860763891</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45950.673860763891</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45950.673860763891</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45950.673860763891</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45950.673860763891</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45950.673860763891</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45950.673860763891</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45950.673860763891</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45950.673860763891</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45950.673860763891</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45950.673860763891</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45950.673860763891</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45950.673860763891</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45950.673860763891</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45950.673860763891</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45950.673860763891</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45950.673860763891</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45950.673860763891</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45950.673860763891</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45950.673860763891</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45950.673860763891</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ref="G234:G297" ca="1" si="4">IFERROR(NOW()-F234,"-")</f>
        <v>45950.673860763891</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45950.673860763891</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45950.673860763891</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45950.673860763891</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45950.673860763891</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45950.673860763891</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45950.673860763891</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45950.673860763891</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45950.673860763891</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45950.673860763891</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45950.673860763891</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45950.673860763891</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45950.673860763891</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45950.673860763891</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45950.673860763891</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45950.673860763891</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45950.673860763891</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45950.673860763891</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45950.673860763891</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45950.673860763891</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45950.673860763891</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45950.673860763891</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45950.673860763891</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45950.673860763891</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45950.673860763891</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45950.673860763891</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45950.673860763891</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45950.673860763891</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45950.673860763891</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45950.673860763891</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45950.673860763891</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45950.673860763891</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45950.673860763891</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45950.673860763891</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45950.673860763891</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45950.673860763891</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45950.673860763891</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45950.673860763891</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45950.673860763891</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45950.673860763891</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45950.673860763891</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45950.673860763891</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45950.673860763891</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45950.673860763891</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45950.673860763891</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45950.673860763891</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45950.673860763891</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45950.673860763891</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45950.673860763891</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45950.673860763891</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45950.673860763891</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45950.673860763891</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45950.673860763891</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45950.673860763891</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45950.673860763891</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45950.673860763891</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45950.673860763891</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45950.673860763891</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45950.673860763891</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45950.673860763891</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45950.673860763891</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45950.673860763891</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45950.673860763891</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45950.673860763891</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ref="G298:G361" ca="1" si="5">IFERROR(NOW()-F298,"-")</f>
        <v>45950.673860763891</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45950.673860763891</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45950.673860763891</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45950.673860763891</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45950.673860763891</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45950.673860763891</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45950.673860763891</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45950.673860763891</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45950.673860763891</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45950.673860763891</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45950.673860763891</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45950.673860763891</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45950.673860763891</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45950.673860763891</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45950.673860763891</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45950.673860763891</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45950.673860763891</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45950.673860763891</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45950.673860763891</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45950.673860763891</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45950.673860763891</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45950.673860763891</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45950.673860763891</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45950.673860763891</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45950.673860763891</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45950.673860763891</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45950.673860763891</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45950.673860763891</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45950.673860763891</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45950.673860763891</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45950.673860763891</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45950.673860763891</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45950.673860763891</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45950.673860763891</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45950.673860763891</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45950.673860763891</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45950.673860763891</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45950.673860763891</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45950.673860763891</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45950.673860763891</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45950.673860763891</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45950.673860763891</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45950.673860763891</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45950.673860763891</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45950.673860763891</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45950.673860763891</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45950.673860763891</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45950.673860763891</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45950.673860763891</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45950.673860763891</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45950.673860763891</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45950.673860763891</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45950.673860763891</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45950.673860763891</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45950.673860763891</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45950.673860763891</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45950.673860763891</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45950.673860763891</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45950.673860763891</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45950.673860763891</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45950.673860763891</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45950.673860763891</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45950.673860763891</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45950.673860763891</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ref="G362:G425" ca="1" si="6">IFERROR(NOW()-F362,"-")</f>
        <v>45950.673860763891</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45950.673860763891</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45950.673860763891</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45950.673860763891</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45950.673860763891</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45950.673860763891</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45950.673860763891</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45950.673860763891</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45950.673860763891</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45950.673860763891</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45950.673860763891</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45950.673860763891</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45950.673860763891</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45950.673860763891</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45950.673860763891</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45950.673860763891</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45950.673860763891</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45950.673860763891</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45950.673860763891</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45950.673860763891</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45950.673860763891</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45950.673860763891</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45950.673860763891</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45950.673860763891</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45950.673860763891</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45950.673860763891</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45950.673860763891</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45950.673860763891</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45950.673860763891</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45950.673860763891</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45950.673860763891</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45950.673860763891</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45950.673860763891</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45950.673860763891</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45950.673860763891</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45950.673860763891</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45950.673860763891</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45950.673860763891</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45950.673860763891</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45950.673860763891</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45950.673860763891</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45950.673860763891</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45950.673860763891</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45950.673860763891</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45950.673860763891</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45950.673860763891</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45950.673860763891</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45950.673860763891</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45950.673860763891</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45950.673860763891</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45950.673860763891</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45950.673860763891</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45950.673860763891</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45950.673860763891</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45950.673860763891</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45950.673860763891</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45950.673860763891</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45950.673860763891</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45950.673860763891</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45950.673860763891</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45950.673860763891</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45950.673860763891</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45950.673860763891</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45950.673860763891</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ref="G426:G489" ca="1" si="7">IFERROR(NOW()-F426,"-")</f>
        <v>45950.673860763891</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45950.673860763891</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45950.673860763891</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45950.673860763891</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45950.673860763891</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45950.673860763891</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45950.673860763891</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45950.673860763891</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45950.673860763891</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45950.673860763891</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45950.673860763891</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45950.673860763891</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45950.673860763891</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45950.673860763891</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45950.673860763891</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45950.673860763891</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45950.673860763891</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45950.673860763891</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45950.673860763891</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45950.673860763891</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45950.673860763891</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45950.673860763891</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45950.673860763891</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45950.673860763891</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45950.673860763891</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45950.673860763891</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45950.673860763891</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45950.673860763891</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45950.673860763891</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45950.673860763891</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45950.673860763891</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45950.673860763891</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45950.673860763891</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45950.673860763891</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45950.673860763891</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45950.673860763891</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45950.673860763891</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45950.673860763891</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45950.673860763891</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45950.673860763891</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45950.673860763891</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45950.673860763891</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45950.673860763891</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45950.673860763891</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45950.673860763891</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45950.673860763891</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45950.673860763891</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45950.673860763891</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45950.673860763891</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45950.673860763891</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45950.673860763891</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45950.673860763891</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45950.673860763891</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45950.673860763891</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45950.673860763891</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45950.673860763891</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45950.673860763891</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45950.673860763891</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45950.673860763891</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45950.673860763891</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45950.673860763891</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45950.673860763891</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45950.673860763891</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45950.673860763891</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ref="G490:G553" ca="1" si="8">IFERROR(NOW()-F490,"-")</f>
        <v>45950.673860763891</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45950.673860763891</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45950.673860763891</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45950.673860763891</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45950.673860763891</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45950.673860763891</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45950.673860763891</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45950.673860763891</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45950.673860763891</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45950.673860763891</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45950.673860763891</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45950.673860763891</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45950.673860763891</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45950.673860763891</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45950.673860763891</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45950.673860763891</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45950.673860763891</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45950.673860763891</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45950.673860763891</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45950.673860763891</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45950.673860763891</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45950.673860763891</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45950.673860763891</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45950.673860763891</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45950.673860763891</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45950.673860763891</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45950.673860763891</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45950.673860763891</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45950.673860763891</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45950.673860763891</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45950.673860763891</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45950.673860763891</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45950.673860763891</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45950.673860763891</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45950.673860763891</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45950.673860763891</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45950.673860763891</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45950.673860763891</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45950.673860763891</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45950.673860763891</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45950.673860763891</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45950.673860763891</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45950.673860763891</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45950.673860763891</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45950.673860763891</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45950.673860763891</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45950.673860763891</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45950.673860763891</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45950.673860763891</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45950.673860763891</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45950.673860763891</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45950.673860763891</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45950.673860763891</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45950.673860763891</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45950.673860763891</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45950.673860763891</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45950.673860763891</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45950.673860763891</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45950.673860763891</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45950.673860763891</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45950.673860763891</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45950.673860763891</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45950.673860763891</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45950.673860763891</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ref="G554:G617" ca="1" si="9">IFERROR(NOW()-F554,"-")</f>
        <v>45950.673860763891</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45950.673860763891</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45950.673860763891</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45950.673860763891</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45950.673860763891</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45950.673860763891</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45950.673860763891</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45950.673860763891</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45950.673860763891</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45950.673860763891</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45950.673860763891</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45950.673860763891</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45950.673860763891</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45950.673860763891</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45950.673860763891</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45950.673860763891</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45950.673860763891</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45950.673860763891</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45950.673860763891</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45950.673860763891</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45950.673860763891</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45950.673860763891</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45950.673860763891</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45950.673860763891</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45950.673860763891</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45950.673860763891</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45950.673860763891</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45950.673860763891</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45950.673860763891</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45950.673860763891</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45950.673860763891</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45950.673860763891</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45950.673860763891</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45950.673860763891</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45950.673860763891</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45950.673860763891</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45950.673860763891</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45950.673860763891</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45950.673860763891</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45950.673860763891</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45950.673860763891</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45950.673860763891</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45950.673860763891</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45950.673860763891</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45950.673860763891</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45950.673860763891</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45950.673860763891</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45950.673860763891</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45950.673860763891</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45950.673860763891</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45950.673860763891</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45950.673860763891</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45950.673860763891</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45950.673860763891</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45950.673860763891</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45950.673860763891</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45950.673860763891</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45950.673860763891</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45950.673860763891</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45950.673860763891</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45950.673860763891</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45950.673860763891</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45950.673860763891</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45950.673860763891</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ref="G618:G681" ca="1" si="10">IFERROR(NOW()-F618,"-")</f>
        <v>45950.673860763891</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45950.673860763891</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45950.673860763891</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45950.673860763891</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45950.673860763891</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45950.673860763891</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45950.673860995368</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45950.673860995368</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45950.673860995368</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45950.673860995368</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45950.673860995368</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45950.673860995368</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45950.673860995368</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45950.673860995368</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45950.673860995368</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45950.673860995368</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45950.673860995368</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45950.673860995368</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45950.673860995368</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45950.673860995368</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45950.673860995368</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45950.673860995368</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45950.673860995368</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45950.673860995368</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45950.673860995368</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45950.673860995368</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45950.673860995368</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45950.673860995368</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45950.673860995368</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45950.673860995368</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45950.673860995368</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45950.673860995368</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45950.673860995368</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45950.673860995368</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45950.673860995368</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45950.673860995368</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45950.673860995368</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45950.673860995368</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45950.673860995368</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45950.673860995368</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45950.673860995368</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45950.673860995368</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45950.673860995368</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45950.673860995368</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45950.673860995368</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45950.673860995368</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45950.673860995368</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45950.673860995368</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45950.673860995368</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45950.673860995368</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45950.673860995368</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45950.673860995368</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45950.673860995368</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45950.673860995368</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45950.673860995368</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45950.673860995368</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45950.673860995368</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45950.673860995368</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45950.673860995368</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45950.673860995368</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45950.673860995368</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45950.673860995368</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45950.673860995368</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45950.673860995368</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ref="G682:G745" ca="1" si="11">IFERROR(NOW()-F682,"-")</f>
        <v>45950.673860995368</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45950.673860995368</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45950.673860995368</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45950.673860995368</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45950.673860995368</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45950.673860995368</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45950.673860995368</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45950.673860995368</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45950.673860995368</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45950.673860995368</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45950.673860995368</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45950.673860995368</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45950.673860995368</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45950.673860995368</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45950.673860995368</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45950.673860995368</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45950.673860995368</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45950.673860995368</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45950.673860995368</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45950.673860995368</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45950.673860995368</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45950.673860995368</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45950.673860995368</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45950.673860995368</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45950.673860995368</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45950.673860995368</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45950.673860995368</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45950.673860995368</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45950.673860995368</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45950.673860995368</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45950.673860995368</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45950.673860995368</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45950.673860995368</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45950.673860995368</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45950.673860995368</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45950.673860995368</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45950.673860995368</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45950.673860995368</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45950.673860995368</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45950.673860995368</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45950.673860995368</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45950.673860995368</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45950.673860995368</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45950.673860995368</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45950.673860995368</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45950.673860995368</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45950.673860995368</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45950.673860995368</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45950.673860995368</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45950.673860995368</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45950.673860995368</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45950.673860995368</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45950.673860995368</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45950.673860995368</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45950.673860995368</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45950.673860995368</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45950.673860995368</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45950.673860995368</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45950.673860995368</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45950.673860995368</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45950.673860995368</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45950.673860995368</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45950.673860995368</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45950.673860995368</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ref="G746:G809" ca="1" si="12">IFERROR(NOW()-F746,"-")</f>
        <v>45950.673860995368</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45950.673860995368</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45950.673860995368</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45950.673860995368</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45950.673860995368</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45950.673860995368</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45950.673860995368</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45950.673860995368</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45950.673860995368</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45950.673860995368</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45950.673860995368</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45950.673860995368</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45950.673860995368</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45950.673860995368</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45950.673860995368</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45950.673860995368</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45950.673860995368</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45950.673860995368</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45950.673860995368</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45950.673860995368</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45950.673860995368</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45950.673860995368</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45950.673860995368</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45950.673860995368</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45950.673860995368</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45950.673860995368</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45950.673860995368</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45950.673860995368</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45950.673860995368</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45950.673860995368</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45950.673860995368</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45950.673860995368</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45950.673860995368</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45950.673860995368</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45950.673860995368</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45950.673860995368</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45950.673860995368</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45950.673860995368</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45950.673860995368</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45950.673860995368</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45950.673860995368</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45950.673860995368</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45950.673860995368</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45950.673860995368</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45950.673860995368</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45950.673860995368</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45950.673860995368</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45950.673860995368</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45950.673860995368</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45950.673860995368</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45950.673860995368</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45950.673860995368</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45950.673860995368</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45950.673860995368</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45950.673860995368</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45950.673860995368</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45950.673860995368</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45950.673860995368</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45950.673860995368</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45950.673860995368</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45950.673860995368</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45950.673860995368</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45950.673860995368</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45950.673860995368</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ref="G810:G873" ca="1" si="13">IFERROR(NOW()-F810,"-")</f>
        <v>45950.673860995368</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45950.673860995368</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45950.673860995368</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45950.673860995368</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45950.673860995368</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45950.673860995368</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45950.673860995368</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45950.673860995368</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45950.673860995368</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45950.673860995368</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45950.673860995368</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45950.673860995368</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45950.673860995368</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45950.673860995368</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45950.673860995368</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45950.673860995368</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45950.673860995368</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45950.673860995368</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45950.673860995368</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45950.673860995368</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45950.673860995368</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45950.673860995368</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45950.673860995368</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45950.673860995368</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45950.673860995368</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45950.673860995368</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45950.673860995368</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45950.673860995368</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45950.673860995368</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45950.673860995368</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45950.673860995368</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45950.673860995368</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45950.673860995368</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45950.673860995368</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45950.673860995368</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45950.673860995368</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45950.673860995368</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45950.673860995368</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45950.673860995368</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45950.673860995368</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45950.673860995368</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45950.673860995368</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45950.673860995368</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45950.673860995368</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45950.673860995368</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45950.673860995368</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45950.673860995368</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45950.673860995368</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45950.673860995368</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45950.673860995368</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45950.673860995368</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45950.673860995368</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45950.673860995368</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45950.673860995368</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45950.673860995368</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45950.673860995368</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45950.673860995368</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45950.673860995368</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45950.673860995368</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45950.673860995368</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45950.673860995368</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45950.673860995368</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45950.673860995368</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45950.673860995368</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ref="G874:G937" ca="1" si="14">IFERROR(NOW()-F874,"-")</f>
        <v>45950.673860995368</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45950.673860995368</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45950.673860995368</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45950.673860995368</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45950.673860995368</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45950.673860995368</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45950.673860995368</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45950.673860995368</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45950.673860995368</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45950.673860995368</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45950.673860995368</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45950.673860995368</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45950.673860995368</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45950.673860995368</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45950.673860995368</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45950.673860995368</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45950.673860995368</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45950.673860995368</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45950.673860995368</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45950.673860995368</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45950.673860995368</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45950.673860995368</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45950.673860995368</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45950.673860995368</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45950.673860995368</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45950.673860995368</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45950.673860995368</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45950.673860995368</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45950.673860995368</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45950.673860995368</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45950.673860995368</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45950.673860995368</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45950.673860995368</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45950.673860995368</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45950.673860995368</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45950.673860995368</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45950.673860995368</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45950.673860995368</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45950.673860995368</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45950.673860995368</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45950.673860995368</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45950.673860995368</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45950.673860995368</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45950.673860995368</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45950.673860995368</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45950.673860995368</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45950.673860995368</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45950.673860995368</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45950.673860995368</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45950.673860995368</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45950.673860995368</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45950.673860995368</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45950.673860995368</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45950.673860995368</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45950.673860995368</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45950.673860995368</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45950.673860995368</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45950.673860995368</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45950.673860995368</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45950.673860995368</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45950.673860995368</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45950.673860995368</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45950.673860995368</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45950.673860995368</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ref="G938:G1001" ca="1" si="15">IFERROR(NOW()-F938,"-")</f>
        <v>45950.673860995368</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45950.673860995368</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45950.673860995368</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45950.673860995368</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45950.673860995368</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45950.673860995368</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45950.673860995368</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45950.673860995368</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45950.673860995368</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45950.673860995368</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45950.673860995368</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45950.673860995368</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45950.673860995368</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45950.673860995368</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45950.673860995368</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45950.673860995368</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45950.673860995368</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45950.673860995368</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45950.673860995368</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45950.673860995368</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45950.673860995368</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45950.673860995368</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45950.673860995368</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45950.673860995368</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45950.673860995368</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45950.673860995368</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45950.673860995368</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45950.673860995368</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45950.673860995368</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45950.673860995368</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45950.673860995368</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45950.673860995368</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45950.673860995368</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45950.673860995368</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45950.673860995368</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45950.673860995368</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45950.673860995368</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45950.673860995368</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45950.673860995368</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45950.673860995368</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45950.673860995368</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45950.673860995368</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45950.673860995368</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45950.673860995368</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45950.673860995368</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45950.673860995368</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45950.673860995368</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45950.673860995368</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45950.673860995368</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45950.673860995368</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45950.673860995368</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45950.673860995368</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45950.673860995368</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45950.673860995368</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45950.673860995368</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45950.673860995368</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45950.673860995368</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45950.673860995368</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45950.673860995368</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45950.673860995368</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45950.673860995368</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45950.673860995368</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45950.673860995368</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45950.673860995368</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ref="G1002:G1065" ca="1" si="16">IFERROR(NOW()-F1002,"-")</f>
        <v>45950.673860995368</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45950.673860995368</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45950.673860995368</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45950.673860995368</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45950.673860995368</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45950.673860995368</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45950.673860995368</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45950.673860995368</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45950.673860995368</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45950.673860995368</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45950.673860995368</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45950.673860995368</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45950.673860995368</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45950.673860995368</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45950.673860995368</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45950.673860995368</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45950.673860995368</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45950.673860995368</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45950.673860995368</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45950.673860995368</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45950.673860995368</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45950.673860995368</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45950.673860995368</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45950.673860995368</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45950.673860995368</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45950.673860995368</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45950.673860995368</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45950.673860995368</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45950.673860995368</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45950.673860995368</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45950.673860995368</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45950.673860995368</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45950.673860995368</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45950.673860995368</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45950.673860995368</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45950.673860995368</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45950.673860995368</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45950.673860995368</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45950.673860995368</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45950.673860995368</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45950.673860995368</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45950.673860995368</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45950.673860995368</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45950.673860995368</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45950.673860995368</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45950.673860995368</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45950.673860995368</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45950.673860995368</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45950.673860995368</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45950.673860995368</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45950.673860995368</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45950.673860995368</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45950.673860995368</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45950.673860995368</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45950.673860995368</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45950.673860995368</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45950.673860995368</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45950.673860995368</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45950.673860995368</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45950.673860995368</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45950.673860995368</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45950.673860995368</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45950.673860995368</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45950.673860995368</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ref="G1066:G1129" ca="1" si="17">IFERROR(NOW()-F1066,"-")</f>
        <v>45950.673860995368</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45950.673860995368</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45950.673860995368</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45950.673860995368</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45950.673860995368</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45950.673860995368</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45950.673860995368</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45950.673860995368</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45950.673860995368</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45950.673860995368</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45950.673860995368</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45950.673860995368</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45950.673860995368</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45950.673860995368</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45950.673860995368</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45950.673860995368</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45950.673860995368</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45950.673860995368</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45950.673860995368</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45950.673860995368</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45950.673860995368</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45950.673860995368</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45950.673860995368</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45950.673860995368</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45950.673860995368</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45950.673860995368</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45950.673860995368</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45950.673860995368</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45950.673860995368</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45950.673860995368</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45950.673860995368</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45950.673860995368</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45950.673860995368</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45950.673860995368</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45950.673860995368</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45950.673860995368</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45950.673860995368</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45950.673860995368</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45950.673860995368</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45950.673860995368</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45950.673860995368</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45950.673860995368</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45950.673860995368</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45950.673860995368</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45950.673860995368</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45950.673860995368</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45950.673860995368</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45950.673860995368</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45950.673860995368</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45950.673860995368</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45950.673860995368</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45950.673860995368</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45950.673860995368</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45950.673860995368</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45950.673860995368</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45950.673860995368</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45950.673860995368</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45950.673860995368</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45950.673860995368</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45950.673860995368</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45950.673860995368</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45950.673860995368</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45950.673860995368</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45950.673860995368</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ref="G1130:G1144" ca="1" si="18">IFERROR(NOW()-F1130,"-")</f>
        <v>45950.673860995368</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45950.673860995368</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45950.673860995368</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45950.673860995368</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45950.673860995368</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45950.673860995368</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45950.673860995368</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45950.673860995368</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45950.673860995368</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45950.673860995368</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45950.673860995368</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45950.673860995368</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45950.673860995368</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45950.673860995368</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45950.673860995368</v>
      </c>
      <c r="H1144" s="22"/>
      <c r="I1144" s="19" t="str">
        <f>IFERROR(VLOOKUP(D1144,DB!A:F,6,0),"")</f>
        <v/>
      </c>
      <c r="J1144" s="18" t="str">
        <f>IFERROR(VLOOKUP(D1144,DB!A:G,7,0),"")</f>
        <v/>
      </c>
      <c r="K1144" s="47"/>
      <c r="L1144" s="23" t="str">
        <f>IFERROR(VLOOKUP(D1144,DB!A:I,9,0),"")</f>
        <v/>
      </c>
    </row>
  </sheetData>
  <dataValidations count="2">
    <dataValidation allowBlank="1" showInputMessage="1" showErrorMessage="1" sqref="E1" xr:uid="{5914219A-CB83-432D-936A-CC0CB6F3982A}"/>
    <dataValidation type="list" allowBlank="1" showInputMessage="1" showErrorMessage="1" sqref="E2:E11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39056</v>
      </c>
      <c r="B2" s="98" t="str">
        <f>IFERROR(VLOOKUP(D2,DB!A:K,11,0),"")</f>
        <v>R4</v>
      </c>
      <c r="C2" s="99">
        <v>1</v>
      </c>
      <c r="D2" s="95" t="s">
        <v>35082</v>
      </c>
      <c r="E2" s="100" t="s">
        <v>38964</v>
      </c>
      <c r="F2" s="101">
        <v>45703.480717592596</v>
      </c>
      <c r="G2" s="102">
        <f ca="1">IFERROR(NOW()-F2,"")</f>
        <v>247.19314317129465</v>
      </c>
      <c r="H2" s="101">
        <v>45703.474768518521</v>
      </c>
      <c r="I2" s="98" t="str">
        <f>IFERROR(VLOOKUP(D2,DB!A:F,6,0),"")</f>
        <v>SCECO</v>
      </c>
      <c r="J2" s="98" t="str">
        <f>IFERROR(VLOOKUP(D2,DB!A:G,7,0),"")</f>
        <v>Dead</v>
      </c>
      <c r="K2" s="103" t="s">
        <v>39057</v>
      </c>
      <c r="L2" s="95" t="str">
        <f>IFERROR(VLOOKUP(D2,DB!A:I,9,0),"")</f>
        <v>Latis</v>
      </c>
    </row>
    <row r="3" spans="1:16" ht="15" customHeight="1">
      <c r="A3" s="121" t="s">
        <v>39058</v>
      </c>
      <c r="B3" s="121" t="str">
        <f>IFERROR(VLOOKUP(D3,DB!A:K,11,0),"")</f>
        <v>R4</v>
      </c>
      <c r="C3" s="122">
        <v>1</v>
      </c>
      <c r="D3" s="95" t="s">
        <v>27121</v>
      </c>
      <c r="E3" s="100" t="s">
        <v>38964</v>
      </c>
      <c r="F3" s="125">
        <v>45950.636736111112</v>
      </c>
      <c r="G3" s="126">
        <f ca="1">IFERROR(NOW()-F3,"")</f>
        <v>3.7124652779311873E-2</v>
      </c>
      <c r="H3" s="125">
        <v>45950.57675925926</v>
      </c>
      <c r="I3" s="121" t="str">
        <f>IFERROR(VLOOKUP(D3,DB!A:F,6,0),"")</f>
        <v>Generator-DG</v>
      </c>
      <c r="J3" s="121" t="str">
        <f>IFERROR(VLOOKUP(D3,DB!A:G,7,0),"")</f>
        <v>Good</v>
      </c>
      <c r="K3" s="127" t="s">
        <v>39059</v>
      </c>
      <c r="L3" s="123" t="str">
        <f>IFERROR(VLOOKUP(D3,DB!A:I,9,0),"")</f>
        <v>Latis</v>
      </c>
    </row>
    <row r="4" spans="1:16" ht="15" customHeight="1">
      <c r="A4" s="121"/>
      <c r="B4" s="121" t="str">
        <f>IFERROR(VLOOKUP(D4,DB!A:K,11,0),"")</f>
        <v/>
      </c>
      <c r="C4" s="122"/>
      <c r="D4" s="95"/>
      <c r="E4" s="100"/>
      <c r="F4" s="125"/>
      <c r="G4" s="126">
        <f ca="1">IFERROR(NOW()-F4,"")</f>
        <v>45950.673860763891</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45950.673860763891</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45950.673860763891</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45950.673860763891</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45950.673860763891</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24"/>
      <c r="F9" s="125"/>
      <c r="G9" s="126">
        <f ca="1">IFERROR(NOW()-F9,"")</f>
        <v>45950.673860763891</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24"/>
      <c r="F10" s="125"/>
      <c r="G10" s="126">
        <f ca="1">IFERROR(NOW()-F10,"")</f>
        <v>45950.673860763891</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45950.673860763891</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45950.673860763891</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45950.673860763891</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45950.673860763891</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45950.673860763891</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45950.673860763891</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45950.673860763891</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45950.673860763891</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45950.673860763891</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45950.673860763891</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45950.673860763891</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45950.673860763891</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45950.673860763891</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45950.673860763891</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45950.673860763891</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45950.673860763891</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45950.673860763891</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45950.673860763891</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45950.673860763891</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45950.673860763891</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45950.673860763891</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45950.673860763891</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45950.673860763891</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45950.673860763891</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45950.673860763891</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45950.673860763891</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45950.673860763891</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45950.673860763891</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45950.673860763891</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45950.673860763891</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45950.673860763891</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45950.673860763891</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45950.673860763891</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45950.673860763891</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45950.673860763891</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45950.673860763891</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45950.673860763891</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45950.673860763891</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45950.673860763891</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45950.673860763891</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45950.673860763891</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45950.673860763891</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45950.673860763891</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45950.673860763891</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45950.673860763891</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45950.673860763891</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45950.673860763891</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45950.673860763891</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45950.673860763891</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45950.673860763891</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45950.673860763891</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45950.673860763891</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45950.673860763891</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45950.673860763891</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45950.673860763891</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45950.673860763891</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45950.673860763891</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45950.673860763891</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45950.673860763891</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45950.673860763891</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45950.673860763891</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45950.673860763891</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45950.673860763891</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45950.673860763891</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45950.673860763891</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45950.673860763891</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45950.673860763891</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45950.673860763891</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45950.673860763891</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45950.673860763891</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45950.673860763891</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45950.673860763891</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45950.673860763891</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45950.673860763891</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45950.673860763891</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45950.673860763891</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45950.673860763891</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45950.673860763891</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45950.673860763891</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45950.673860763891</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45950.673860763891</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45950.673860763891</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45950.673860763891</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45950.673860763891</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45950.673860763891</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45950.673860763891</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45950.673860763891</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45950.673860763891</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45950.673860763891</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45950.673860763891</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45950.673860763891</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45950.673860763891</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45950.673860763891</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45950.673860763891</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45950.673860763891</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45950.673860763891</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45950.673860763891</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45950.673860763891</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45950.673860763891</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45950.673860763891</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45950.673860763891</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45950.673860763891</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45950.673860763891</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45950.673860763891</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45950.673860763891</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45950.673860763891</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45950.673860763891</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45950.673860763891</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45950.673860763891</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45950.673860763891</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45950.673860763891</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45950.673860763891</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45950.673860763891</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45950.673860763891</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45950.673860763891</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45950.673860763891</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45950.673860763891</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45950.673860763891</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45950.673860763891</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45950.673860763891</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45950.673860763891</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45950.673860763891</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45950.673860763891</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45950.673860763891</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45950.673860763891</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45950.673860763891</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45950.673860763891</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45950.673860763891</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45950.673860763891</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45950.673860763891</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45950.673860763891</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45950.673860763891</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45950.673860763891</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45950.673860763891</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45950.673860763891</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45950.673860763891</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45950.673860763891</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45950.673860763891</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45950.673860763891</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45950.673860763891</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45950.673860763891</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45950.673860763891</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45950.673860763891</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45950.673860763891</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45950.673860763891</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45950.673860763891</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45950.673860763891</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45950.673860763891</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45950.673860763891</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45950.673860763891</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45950.673860763891</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45950.673860763891</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45950.673860763891</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45950.673860763891</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45950.673860763891</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45950.673860763891</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45950.673860763891</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45950.673860763891</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45950.673860763891</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45950.673860763891</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45950.673860763891</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45950.673860763891</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45950.673860763891</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45950.673860763891</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45950.673860763891</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45950.673860763891</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45950.673860763891</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45950.673860763891</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45950.673860763891</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45950.673860763891</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45950.673860763891</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45950.673860763891</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45950.673860763891</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45950.673860763891</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45950.673860763891</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45950.673860763891</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45950.673860763891</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45950.673860763891</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45950.673860763891</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45950.673860763891</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45950.673860763891</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45950.673860763891</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45950.673860763891</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45950.673860763891</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45950.673860763891</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45950.673860763891</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45950.673860763891</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45950.673860763891</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45950.673860763891</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45950.673860763891</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45950.673860763891</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45950.673860763891</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45950.673860763891</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45950.673860763891</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45950.673860763891</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45950.673860763891</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45950.673860763891</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45950.673860763891</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45950.673860763891</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45950.673860763891</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45950.673860763891</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45950.673860763891</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45950.673860763891</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45950.673860763891</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45950.673860763891</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45950.673860763891</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45950.673860763891</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45950.673860763891</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45950.673860763891</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45950.673860763891</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45950.673860763891</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45950.673860763891</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45950.673860763891</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45950.673860763891</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45950.673860763891</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45950.673860763891</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45950.673860763891</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45950.673860763891</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45950.673860763891</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45950.673860763891</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45950.673860763891</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45950.673860763891</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45950.673860763891</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45950.673860763891</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45950.673860763891</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45950.673860763891</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45950.673860763891</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45950.673860763891</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45950.673860763891</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45950.673860763891</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45950.673860763891</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45950.673860763891</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45950.673860763891</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45950.673860763891</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45950.673860763891</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45950.673860763891</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45950.673860763891</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45950.673860763891</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45950.673860763891</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45950.673860763891</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45950.673860763891</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45950.673860763891</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45950.673860763891</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45950.673860763891</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45950.673860763891</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45950.673860763891</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45950.673860763891</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45950.673860763891</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45950.673860763891</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45950.673860763891</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45950.673860763891</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45950.673860763891</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45950.673860763891</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45950.673860763891</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45950.673860763891</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45950.673860763891</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45950.673860763891</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45950.673860763891</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45950.673860763891</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45950.673860763891</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45950.673860763891</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45950.673860763891</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45950.673860763891</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45950.673860763891</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45950.673860763891</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45950.673860763891</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45950.673860763891</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45950.673860763891</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45950.673860763891</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45950.673860763891</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45950.673860763891</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45950.673860763891</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45950.673860763891</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45950.673860763891</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45950.673860763891</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45950.673860763891</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45950.673860763891</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45950.673860763891</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45950.673860763891</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45950.673860763891</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45950.673860763891</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45950.673860763891</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45950.673860763891</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45950.673860763891</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45950.673860763891</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45950.673860763891</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45950.673860763891</v>
      </c>
      <c r="H297" s="125"/>
      <c r="I297" s="121" t="str">
        <f>IFERROR(VLOOKUP(D297,DB!A:F,6,0),"")</f>
        <v/>
      </c>
      <c r="J297" s="121" t="str">
        <f>IFERROR(VLOOKUP(D297,DB!A:G,7,0),"")</f>
        <v/>
      </c>
      <c r="K297" s="127"/>
      <c r="L297" s="123" t="str">
        <f>IFERROR(VLOOKUP(D297,DB!A:I,9,0),"")</f>
        <v/>
      </c>
    </row>
    <row r="298" spans="1:12" ht="15" customHeight="1">
      <c r="A298" s="128"/>
      <c r="B298" s="128" t="str">
        <f>IFERROR(VLOOKUP(D298,DB!A:K,11,0),"")</f>
        <v/>
      </c>
      <c r="C298" s="129"/>
      <c r="D298" s="130"/>
      <c r="E298" s="131"/>
      <c r="F298" s="132"/>
      <c r="G298" s="133">
        <f ca="1">IFERROR(NOW()-F298,"")</f>
        <v>45950.673860763891</v>
      </c>
      <c r="H298" s="132"/>
      <c r="I298" s="128" t="str">
        <f>IFERROR(VLOOKUP(D298,DB!A:F,6,0),"")</f>
        <v/>
      </c>
      <c r="J298" s="128" t="str">
        <f>IFERROR(VLOOKUP(D298,DB!A:G,7,0),"")</f>
        <v/>
      </c>
      <c r="K298" s="134"/>
      <c r="L298" s="130" t="str">
        <f>IFERROR(VLOOKUP(D298,DB!A:I,9,0),"")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9"/>
  <sheetViews>
    <sheetView workbookViewId="0">
      <selection activeCell="K7" sqref="K7"/>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6"/>
    </row>
    <row r="2" spans="1:13" ht="15">
      <c r="A2" s="37" t="s">
        <v>39060</v>
      </c>
      <c r="B2" s="37" t="str">
        <f>IFERROR(VLOOKUP(D2,DB!A:K,11,0),"")</f>
        <v>R5</v>
      </c>
      <c r="C2" s="37">
        <v>3</v>
      </c>
      <c r="D2" s="120" t="s">
        <v>36000</v>
      </c>
      <c r="E2" s="37" t="s">
        <v>38964</v>
      </c>
      <c r="F2" s="38">
        <v>45891.832060185188</v>
      </c>
      <c r="G2" s="146">
        <f ca="1">IFERROR(NOW()-F2,"")</f>
        <v>58.841800578702532</v>
      </c>
      <c r="H2" s="38">
        <v>45891.790393518517</v>
      </c>
      <c r="I2" s="37" t="str">
        <f>IFERROR(VLOOKUP(D2,DB!A:F,6,0),"")</f>
        <v>Generator-SG</v>
      </c>
      <c r="J2" s="37" t="str">
        <f>IFERROR(VLOOKUP(D2,DB!A:G,7,0),"")</f>
        <v>Vandalized</v>
      </c>
      <c r="K2" s="37" t="s">
        <v>39061</v>
      </c>
      <c r="L2" s="37" t="str">
        <f>IFERROR(VLOOKUP(D2,DB!A:I,9,0),"")</f>
        <v>Latis</v>
      </c>
      <c r="M2" s="119"/>
    </row>
    <row r="3" spans="1:13" ht="30.75">
      <c r="A3" s="37" t="s">
        <v>39062</v>
      </c>
      <c r="B3" s="37" t="str">
        <f>IFERROR(VLOOKUP(D3,DB!A:K,11,0),"")</f>
        <v>R5</v>
      </c>
      <c r="C3" s="37">
        <v>1</v>
      </c>
      <c r="D3" s="37" t="s">
        <v>31295</v>
      </c>
      <c r="E3" s="37" t="s">
        <v>39047</v>
      </c>
      <c r="F3" s="38">
        <v>45926.188877314817</v>
      </c>
      <c r="G3" s="146">
        <f t="shared" ref="G3" ca="1" si="0">IFERROR(NOW()-F3,"")</f>
        <v>24.484983449074207</v>
      </c>
      <c r="H3" s="38">
        <v>45926.158159722225</v>
      </c>
      <c r="I3" s="37" t="str">
        <f>IFERROR(VLOOKUP(D3,DB!A:F,6,0),"")</f>
        <v>SCECO</v>
      </c>
      <c r="J3" s="37" t="str">
        <f>IFERROR(VLOOKUP(D3,DB!A:G,7,0),"")</f>
        <v>Good</v>
      </c>
      <c r="K3" s="37" t="s">
        <v>39063</v>
      </c>
      <c r="L3" s="37" t="str">
        <f>IFERROR(VLOOKUP(D3,DB!A:I,9,0),"")</f>
        <v>Latis</v>
      </c>
      <c r="M3" s="119"/>
    </row>
    <row r="4" spans="1:13" ht="30.75">
      <c r="A4" s="37" t="s">
        <v>39064</v>
      </c>
      <c r="B4" s="37" t="str">
        <f>IFERROR(VLOOKUP(D4,DB!A:K,11,0),"")</f>
        <v>R5</v>
      </c>
      <c r="C4" s="37">
        <v>2</v>
      </c>
      <c r="D4" s="37" t="s">
        <v>31159</v>
      </c>
      <c r="E4" s="37" t="s">
        <v>38964</v>
      </c>
      <c r="F4" s="38">
        <v>45944.771574074075</v>
      </c>
      <c r="G4" s="39">
        <f t="shared" ref="G4" ca="1" si="1">IFERROR(NOW()-F4,"")</f>
        <v>5.90228668981581</v>
      </c>
      <c r="H4" s="38">
        <v>45944.676192129627</v>
      </c>
      <c r="I4" s="37" t="str">
        <f>IFERROR(VLOOKUP(D4,DB!A:F,6,0),"")</f>
        <v>SCECO</v>
      </c>
      <c r="J4" s="37" t="str">
        <f>IFERROR(VLOOKUP(D4,DB!A:G,7,0),"")</f>
        <v>Dead</v>
      </c>
      <c r="K4" s="37" t="s">
        <v>39065</v>
      </c>
      <c r="L4" s="37" t="str">
        <f>IFERROR(VLOOKUP(D4,DB!A:I,9,0),"")</f>
        <v>Latis</v>
      </c>
    </row>
    <row r="5" spans="1:13" ht="30.75">
      <c r="A5" s="159" t="s">
        <v>39066</v>
      </c>
      <c r="B5" s="159" t="str">
        <f>IFERROR(VLOOKUP(D5,DB!A:K,11,0),"")</f>
        <v>R5</v>
      </c>
      <c r="C5" s="159">
        <v>1</v>
      </c>
      <c r="D5" s="159" t="s">
        <v>34747</v>
      </c>
      <c r="E5" s="159" t="s">
        <v>39047</v>
      </c>
      <c r="F5" s="160">
        <v>45948.661111111112</v>
      </c>
      <c r="G5" s="161">
        <f ca="1">IFERROR(NOW()-F5,"")</f>
        <v>2.0127496527784388</v>
      </c>
      <c r="H5" s="160">
        <v>45948.661111111112</v>
      </c>
      <c r="I5" s="159" t="str">
        <f>IFERROR(VLOOKUP(D5,DB!A:F,6,0),"")</f>
        <v>SCECO</v>
      </c>
      <c r="J5" s="159" t="str">
        <f>IFERROR(VLOOKUP(D5,DB!A:G,7,0),"")</f>
        <v>Dead</v>
      </c>
      <c r="K5" s="159" t="s">
        <v>39067</v>
      </c>
      <c r="L5" s="159" t="str">
        <f>IFERROR(VLOOKUP(D5,DB!A:I,9,0),"")</f>
        <v>Latis</v>
      </c>
    </row>
    <row r="6" spans="1:13" ht="15">
      <c r="A6" s="159" t="s">
        <v>39068</v>
      </c>
      <c r="B6" s="159" t="str">
        <f>IFERROR(VLOOKUP(D6,DB!A:K,11,0),"")</f>
        <v>R5</v>
      </c>
      <c r="C6" s="159">
        <v>1</v>
      </c>
      <c r="D6" s="159" t="s">
        <v>31035</v>
      </c>
      <c r="E6" s="159" t="s">
        <v>39047</v>
      </c>
      <c r="F6" s="160">
        <v>45950.645185185182</v>
      </c>
      <c r="G6" s="161">
        <f ca="1">IFERROR(NOW()-F6,"")</f>
        <v>2.8675578709226102E-2</v>
      </c>
      <c r="H6" s="160">
        <v>45950.612546296295</v>
      </c>
      <c r="I6" s="159" t="str">
        <f>IFERROR(VLOOKUP(D6,DB!A:F,6,0),"")</f>
        <v>SCECO</v>
      </c>
      <c r="J6" s="159" t="str">
        <f>IFERROR(VLOOKUP(D6,DB!A:G,7,0),"")</f>
        <v>Vandalized</v>
      </c>
      <c r="K6" s="159" t="s">
        <v>39069</v>
      </c>
      <c r="L6" s="159" t="str">
        <f>IFERROR(VLOOKUP(D6,DB!A:I,9,0),"")</f>
        <v>Latis</v>
      </c>
    </row>
    <row r="7" spans="1:13" ht="15">
      <c r="A7" s="159"/>
      <c r="B7" s="159" t="str">
        <f>IFERROR(VLOOKUP(D7,DB!A:K,11,0),"")</f>
        <v/>
      </c>
      <c r="C7" s="159"/>
      <c r="D7" s="159"/>
      <c r="E7" s="159"/>
      <c r="F7" s="160"/>
      <c r="G7" s="161">
        <f ca="1">IFERROR(NOW()-F7,"")</f>
        <v>45950.673860763891</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45950.673860763891</v>
      </c>
      <c r="H8" s="160"/>
      <c r="I8" s="159" t="str">
        <f>IFERROR(VLOOKUP(D8,DB!A:F,6,0),"")</f>
        <v/>
      </c>
      <c r="J8" s="159" t="str">
        <f>IFERROR(VLOOKUP(D8,DB!A:G,7,0),"")</f>
        <v/>
      </c>
      <c r="K8" s="159"/>
      <c r="L8" s="159" t="str">
        <f>IFERROR(VLOOKUP(D8,DB!A:I,9,0),"")</f>
        <v/>
      </c>
    </row>
    <row r="9" spans="1:13" ht="15">
      <c r="A9" s="159"/>
      <c r="B9" s="159" t="str">
        <f>IFERROR(VLOOKUP(D9,DB!A:K,11,0),"")</f>
        <v/>
      </c>
      <c r="C9" s="159"/>
      <c r="D9"/>
      <c r="E9" s="159"/>
      <c r="F9" s="160"/>
      <c r="G9" s="161">
        <f ca="1">IFERROR(NOW()-F9,"")</f>
        <v>45950.673860763891</v>
      </c>
      <c r="H9" s="160"/>
      <c r="I9" s="159" t="str">
        <f>IFERROR(VLOOKUP(D9,DB!A:F,6,0),"")</f>
        <v/>
      </c>
      <c r="J9" s="159" t="str">
        <f>IFERROR(VLOOKUP(D9,DB!A:G,7,0),"")</f>
        <v/>
      </c>
      <c r="K9" s="159"/>
      <c r="L9" s="159" t="str">
        <f>IFERROR(VLOOKUP(D9,DB!A:I,9,0),"")</f>
        <v/>
      </c>
    </row>
    <row r="10" spans="1:13" ht="15">
      <c r="A10" s="159"/>
      <c r="B10" s="159" t="str">
        <f>IFERROR(VLOOKUP(D10,DB!A:K,11,0),"")</f>
        <v/>
      </c>
      <c r="C10" s="159"/>
      <c r="D10" s="162"/>
      <c r="E10" s="159"/>
      <c r="F10" s="160"/>
      <c r="G10" s="161">
        <f ca="1">IFERROR(NOW()-F10,"")</f>
        <v>45950.673860763891</v>
      </c>
      <c r="H10" s="160"/>
      <c r="I10" s="159" t="str">
        <f>IFERROR(VLOOKUP(D10,DB!A:F,6,0),"")</f>
        <v/>
      </c>
      <c r="J10" s="159" t="str">
        <f>IFERROR(VLOOKUP(D10,DB!A:G,7,0),"")</f>
        <v/>
      </c>
      <c r="K10" s="159"/>
      <c r="L10" s="159" t="str">
        <f>IFERROR(VLOOKUP(D10,DB!A:I,9,0),"")</f>
        <v/>
      </c>
    </row>
    <row r="11" spans="1:13" ht="15">
      <c r="A11" s="159"/>
      <c r="B11" s="159" t="str">
        <f>IFERROR(VLOOKUP(D11,DB!A:K,11,0),"")</f>
        <v/>
      </c>
      <c r="C11" s="159"/>
      <c r="D11"/>
      <c r="E11" s="159"/>
      <c r="F11" s="160"/>
      <c r="G11" s="161">
        <f ca="1">IFERROR(NOW()-F11,"")</f>
        <v>45950.673860763891</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45950.673860763891</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45950.673860763891</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45950.673860763891</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45950.673860763891</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45950.673860763891</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45950.673860763891</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45950.673860763891</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45950.673860763891</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45950.673860763891</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45950.673860763891</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45950.673860763891</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45950.673860763891</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45950.673860763891</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45950.673860763891</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45950.673860763891</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45950.673860763891</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45950.673860763891</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45950.673860763891</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45950.673860763891</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45950.673860763891</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45950.673860763891</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45950.673860763891</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45950.673860763891</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45950.673860763891</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45950.673860763891</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45950.673860763891</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45950.673860763891</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45950.673860763891</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45950.673860763891</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45950.673860763891</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45950.673860763891</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45950.673860763891</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45950.673860763891</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45950.673860763891</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45950.673860763891</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45950.673860763891</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45950.673860763891</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45950.673860763891</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45950.673860763891</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45950.673860763891</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45950.673860763891</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45950.673860763891</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45950.673860763891</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45950.673860763891</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45950.673860763891</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45950.673860763891</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45950.673860763891</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45950.673860763891</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45950.673860763891</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45950.673860763891</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45950.673860763891</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45950.673860763891</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45950.673860763891</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45950.673860763891</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45950.673860763891</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45950.673860763891</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45950.673860763891</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45950.673860763891</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45950.673860763891</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45950.673860763891</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45950.673860763891</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45950.673860763891</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45950.673860763891</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45950.673860763891</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45950.673860763891</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45950.673860763891</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45950.673860763891</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45950.673860763891</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45950.673860763891</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45950.673860763891</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45950.673860763891</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45950.673860763891</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45950.673860763891</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45950.673860763891</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45950.673860763891</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45950.673860763891</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45950.673860763891</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45950.673860763891</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45950.673860763891</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45950.673860763891</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45950.673860763891</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45950.673860763891</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45950.673860763891</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45950.673860763891</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45950.673860763891</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45950.673860763891</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45950.673860763891</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45950.673860763891</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45950.673860763891</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45950.673860763891</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45950.673860763891</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45950.673860763891</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45950.673860763891</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45950.673860763891</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45950.673860763891</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45950.673860763891</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45950.673860763891</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45950.673860763891</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45950.673860763891</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45950.673860763891</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45950.673860763891</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45950.673860763891</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45950.673860763891</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45950.673860763891</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45950.673860763891</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45950.673860763891</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45950.673860763891</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45950.673860763891</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45950.673860763891</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45950.673860763891</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45950.673860763891</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45950.673860763891</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45950.673860763891</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45950.673860763891</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45950.673860763891</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45950.673860763891</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45950.673860763891</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45950.673860763891</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45950.673860763891</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45950.673860763891</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45950.673860763891</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45950.673860763891</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45950.673860763891</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45950.673860763891</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45950.673860763891</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45950.673860763891</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45950.673860763891</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45950.673860763891</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45950.673860763891</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45950.673860763891</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45950.673860763891</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45950.673860763891</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45950.673860763891</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45950.673860763891</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45950.673860763891</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45950.673860763891</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45950.673860763891</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45950.673860763891</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45950.673860763891</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45950.673860763891</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45950.673860763891</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45950.673860763891</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45950.673860763891</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45950.673860763891</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45950.673860763891</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45950.673860763891</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45950.673860763891</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45950.673860763891</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45950.673860763891</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45950.673860763891</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45950.673860763891</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45950.673860763891</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45950.673860763891</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45950.673860763891</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45950.673860763891</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45950.673860763891</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45950.673860763891</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45950.673860763891</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45950.673860763891</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45950.673860763891</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45950.673860763891</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45950.673860763891</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45950.673860763891</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45950.673860763891</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45950.673860763891</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45950.673860763891</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45950.673860763891</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45950.673860763891</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45950.673860763891</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45950.673860763891</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45950.673860763891</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45950.673860763891</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45950.673860763891</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45950.673860763891</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45950.673860763891</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45950.673860763891</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45950.673860763891</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45950.673860763891</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45950.673860763891</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45950.673860763891</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45950.673860763891</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45950.673860763891</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45950.673860763891</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45950.673860763891</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45950.673860763891</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45950.673860763891</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45950.673860763891</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45950.673860763891</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45950.673860763891</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45950.673860763891</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45950.673860763891</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45950.673860763891</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45950.673860763891</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45950.673860763891</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45950.673860763891</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45950.673860763891</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45950.673860763891</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45950.673860763891</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45950.673860763891</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45950.673860763891</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45950.673860763891</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45950.673860763891</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45950.673860763891</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45950.673860763891</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45950.673860763891</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45950.673860763891</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45950.673860763891</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45950.673860763891</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45950.673860763891</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45950.673860763891</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45950.673860763891</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45950.673860763891</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45950.673860763891</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45950.673860763891</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45950.673860763891</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45950.673860763891</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45950.673860763891</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45950.673860763891</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45950.673860763891</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45950.673860763891</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45950.673860763891</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45950.673860763891</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45950.673860763891</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45950.673860763891</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45950.673860763891</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45950.673860763891</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45950.673860763891</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45950.673860763891</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45950.673860763891</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45950.673860763891</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45950.673860763891</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45950.673860763891</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45950.673860763891</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45950.673860763891</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45950.673860763891</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45950.673860763891</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45950.673860763891</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45950.673860763891</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45950.673860763891</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45950.673860763891</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45950.673860763891</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45950.673860763891</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45950.673860763891</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45950.673860763891</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45950.673860763891</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45950.673860763891</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45950.673860763891</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45950.673860763891</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45950.673860763891</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45950.673860763891</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45950.673860763891</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45950.673860763891</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45950.673860763891</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45950.673860763891</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45950.673860763891</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45950.673860763891</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45950.673860763891</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45950.673860763891</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45950.673860763891</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45950.673860763891</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45950.673860763891</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45950.673860763891</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45950.673860763891</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45950.673860763891</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45950.673860763891</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45950.673860763891</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45950.673860763891</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45950.673860763891</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45950.673860763891</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45950.673860763891</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45950.673860763891</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45950.673860763891</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45950.673860763891</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45950.673860763891</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45950.673860763891</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45950.673860763891</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45950.673860763891</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45950.673860763891</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45950.673860763891</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45950.673860763891</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45950.673860763891</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45950.673860763891</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45950.673860763891</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45950.673860763891</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45950.673860763891</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45950.673860763891</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45950.673860763891</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45950.673860763891</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45950.673860763891</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45950.673860763891</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45950.673860763891</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45950.673860763891</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45950.673860763891</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45950.673860763891</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45950.673860763891</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45950.673860763891</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45950.673860763891</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45950.673860763891</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45950.673860763891</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45950.673860763891</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45950.673860763891</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45950.673860763891</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45950.673860763891</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45950.673860763891</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45950.673860763891</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45950.673860763891</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45950.673860763891</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45950.673860763891</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45950.673860763891</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45950.673860763891</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45950.673860763891</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45950.673860763891</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45950.673860763891</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45950.673860763891</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45950.673860763891</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45950.673860763891</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45950.673860763891</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45950.673860763891</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45950.673860763891</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45950.673860763891</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45950.673860763891</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45950.673860763891</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45950.673860763891</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45950.673860763891</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45950.673860763891</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45950.673860763891</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45950.673860763891</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45950.673860763891</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45950.673860763891</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45950.673860763891</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45950.673860763891</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45950.673860763891</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45950.673860763891</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45950.673860763891</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45950.673860763891</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45950.673860763891</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45950.673860763891</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45950.673860763891</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45950.673860763891</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45950.673860763891</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45950.673860763891</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45950.673860763891</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45950.673860763891</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45950.673860763891</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45950.673860763891</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45950.673860763891</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45950.673860763891</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45950.673860763891</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45950.673860763891</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45950.673860763891</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45950.673860763891</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45950.673860763891</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45950.673860763891</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45950.673860763891</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45950.673860763891</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45950.673860763891</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45950.673860763891</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45950.673860763891</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45950.673860763891</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45950.673860763891</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45950.673860763891</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45950.673860763891</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45950.673860763891</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45950.673860763891</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45950.673860763891</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45950.673860763891</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45950.673860763891</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45950.673860763891</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45950.673860763891</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45950.673860763891</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45950.673860763891</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45950.673860763891</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45950.673860763891</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45950.673860763891</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45950.673860763891</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45950.673860763891</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45950.673860763891</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45950.673860763891</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45950.673860763891</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45950.673860763891</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45950.673860763891</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45950.673860763891</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45950.673860763891</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45950.673860763891</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45950.673860763891</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45950.673860763891</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45950.673860763891</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45950.673860763891</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45950.673860763891</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45950.673860763891</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45950.673860763891</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45950.673860763891</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45950.673860763891</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45950.673860763891</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45950.673860763891</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45950.673860763891</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45950.673860763891</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45950.673860763891</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45950.673860763891</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45950.673860763891</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45950.673860763891</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45950.673860763891</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45950.673860763891</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45950.673860763891</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45950.673860763891</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45950.673860763891</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45950.673860763891</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45950.673860763891</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45950.673860763891</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45950.673860763891</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45950.673860763891</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45950.673860763891</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45950.673860763891</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45950.673860763891</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45950.673860763891</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45950.673860763891</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45950.673860763891</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45950.673860763891</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45950.673860763891</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45950.673860763891</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45950.673860763891</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45950.673860763891</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45950.673860763891</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45950.673860763891</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45950.673860763891</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45950.673860763891</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45950.673860763891</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45950.673860763891</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45950.673860763891</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45950.673860763891</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45950.673860763891</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45950.673860763891</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45950.673860763891</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45950.673860763891</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45950.673860763891</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45950.673860763891</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45950.673860763891</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45950.673860763891</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45950.673860763891</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45950.673860763891</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45950.673860763891</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45950.673860763891</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45950.673860763891</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45950.673860763891</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45950.673860763891</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45950.673860763891</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45950.673860763891</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45950.673860763891</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45950.673860763891</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45950.673860763891</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45950.673860763891</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45950.673860763891</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45950.673860763891</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45950.673860763891</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45950.673860763891</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45950.673860763891</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45950.673860763891</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45950.673860763891</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45950.673860763891</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45950.673860763891</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45950.673860763891</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45950.673860763891</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45950.673860763891</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45950.673860763891</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45950.673860763891</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45950.673860763891</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45950.673860763891</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45950.673860763891</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45950.673860763891</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45950.673860763891</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45950.673860763891</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45950.673860763891</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45950.673860763891</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45950.673860763891</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45950.673860763891</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45950.673860763891</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45950.673860763891</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45950.673860763891</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45950.673860763891</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45950.673860763891</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45950.673860763891</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45950.673860763891</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45950.673860763891</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45950.673860763891</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45950.673860763891</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45950.673860763891</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45950.673860763891</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45950.673860763891</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45950.673860763891</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45950.673860763891</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45950.673860763891</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45950.673860763891</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45950.673860763891</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45950.673860763891</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45950.673860763891</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45950.673860763891</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45950.673860763891</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45950.673860763891</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45950.673860763891</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45950.673860763891</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45950.673860763891</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45950.673860763891</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45950.673860763891</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45950.673860763891</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45950.673860763891</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45950.673860763891</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45950.673860763891</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45950.673860763891</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45950.673860763891</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45950.673860763891</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45950.673860763891</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45950.673860763891</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45950.673860763891</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45950.673860763891</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45950.673860763891</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45950.673860763891</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45950.673860763891</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45950.673860763891</v>
      </c>
      <c r="H529" s="160"/>
      <c r="I529" s="159" t="str">
        <f>IFERROR(VLOOKUP(D529,DB!A:F,6,0),"")</f>
        <v/>
      </c>
      <c r="J529" s="159" t="str">
        <f>IFERROR(VLOOKUP(D529,DB!A:G,7,0),"")</f>
        <v/>
      </c>
      <c r="K529" s="159"/>
      <c r="L529" s="159" t="str">
        <f>IFERROR(VLOOKUP(D529,DB!A:I,9,0),"")</f>
        <v/>
      </c>
    </row>
    <row r="530" spans="1:12" ht="15">
      <c r="A530" s="159"/>
      <c r="B530" s="159" t="str">
        <f>IFERROR(VLOOKUP(D530,DB!A:K,11,0),"")</f>
        <v/>
      </c>
      <c r="C530" s="159"/>
      <c r="D530" s="159"/>
      <c r="E530" s="159"/>
      <c r="F530" s="160"/>
      <c r="G530" s="161">
        <f ca="1">IFERROR(NOW()-F530,"")</f>
        <v>45950.673860763891</v>
      </c>
      <c r="H530" s="160"/>
      <c r="I530" s="159" t="str">
        <f>IFERROR(VLOOKUP(D530,DB!A:F,6,0),"")</f>
        <v/>
      </c>
      <c r="J530" s="159" t="str">
        <f>IFERROR(VLOOKUP(D530,DB!A:G,7,0),"")</f>
        <v/>
      </c>
      <c r="K530" s="159"/>
      <c r="L530" s="159" t="str">
        <f>IFERROR(VLOOKUP(D530,DB!A:I,9,0),"")</f>
        <v/>
      </c>
    </row>
    <row r="531" spans="1:12" ht="15">
      <c r="A531" s="159"/>
      <c r="B531" s="159" t="str">
        <f>IFERROR(VLOOKUP(D531,DB!A:K,11,0),"")</f>
        <v/>
      </c>
      <c r="C531" s="159"/>
      <c r="D531" s="159"/>
      <c r="E531" s="159"/>
      <c r="F531" s="160"/>
      <c r="G531" s="161">
        <f ca="1">IFERROR(NOW()-F531,"")</f>
        <v>45950.673860763891</v>
      </c>
      <c r="H531" s="160"/>
      <c r="I531" s="159" t="str">
        <f>IFERROR(VLOOKUP(D531,DB!A:F,6,0),"")</f>
        <v/>
      </c>
      <c r="J531" s="159" t="str">
        <f>IFERROR(VLOOKUP(D531,DB!A:G,7,0),"")</f>
        <v/>
      </c>
      <c r="K531" s="159"/>
      <c r="L531" s="159" t="str">
        <f>IFERROR(VLOOKUP(D531,DB!A:I,9,0),"")</f>
        <v/>
      </c>
    </row>
    <row r="532" spans="1:12" ht="15">
      <c r="A532" s="159"/>
      <c r="B532" s="159" t="str">
        <f>IFERROR(VLOOKUP(D532,DB!A:K,11,0),"")</f>
        <v/>
      </c>
      <c r="C532" s="159"/>
      <c r="D532" s="159"/>
      <c r="E532" s="159"/>
      <c r="F532" s="160"/>
      <c r="G532" s="161">
        <f ca="1">IFERROR(NOW()-F532,"")</f>
        <v>45950.673860763891</v>
      </c>
      <c r="H532" s="160"/>
      <c r="I532" s="159" t="str">
        <f>IFERROR(VLOOKUP(D532,DB!A:F,6,0),"")</f>
        <v/>
      </c>
      <c r="J532" s="159" t="str">
        <f>IFERROR(VLOOKUP(D532,DB!A:G,7,0),"")</f>
        <v/>
      </c>
      <c r="K532" s="159"/>
      <c r="L532" s="159" t="str">
        <f>IFERROR(VLOOKUP(D532,DB!A:I,9,0),"")</f>
        <v/>
      </c>
    </row>
    <row r="533" spans="1:12" ht="15">
      <c r="A533" s="159"/>
      <c r="B533" s="159" t="str">
        <f>IFERROR(VLOOKUP(D533,DB!A:K,11,0),"")</f>
        <v/>
      </c>
      <c r="C533" s="159"/>
      <c r="D533" s="159"/>
      <c r="E533" s="159"/>
      <c r="F533" s="160"/>
      <c r="G533" s="161">
        <f ca="1">IFERROR(NOW()-F533,"")</f>
        <v>45950.673860763891</v>
      </c>
      <c r="H533" s="160"/>
      <c r="I533" s="159" t="str">
        <f>IFERROR(VLOOKUP(D533,DB!A:F,6,0),"")</f>
        <v/>
      </c>
      <c r="J533" s="159" t="str">
        <f>IFERROR(VLOOKUP(D533,DB!A:G,7,0),"")</f>
        <v/>
      </c>
      <c r="K533" s="159"/>
      <c r="L533" s="159" t="str">
        <f>IFERROR(VLOOKUP(D533,DB!A:I,9,0),"")</f>
        <v/>
      </c>
    </row>
    <row r="534" spans="1:12" ht="15"/>
    <row r="535" spans="1:12" ht="15"/>
    <row r="536" spans="1:12" ht="15"/>
    <row r="537" spans="1:12" ht="15"/>
    <row r="538" spans="1:12" ht="15"/>
    <row r="539" spans="1:12" ht="15"/>
    <row r="540" spans="1:12" ht="15"/>
    <row r="541" spans="1:12" ht="15"/>
    <row r="542" spans="1:12" ht="15"/>
    <row r="543" spans="1:12" ht="15"/>
    <row r="544" spans="1:12"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43" ht="15"/>
    <row r="644" ht="15"/>
    <row r="646" ht="15"/>
    <row r="647" ht="15"/>
    <row r="648" ht="15"/>
    <row r="649" ht="15"/>
    <row r="651" ht="15"/>
    <row r="652" ht="15"/>
    <row r="659" ht="15"/>
    <row r="660" ht="15"/>
    <row r="661" ht="15"/>
    <row r="662" ht="15"/>
    <row r="663" ht="15"/>
    <row r="664" ht="15"/>
    <row r="667" ht="15"/>
    <row r="668" ht="15"/>
    <row r="669" ht="15"/>
    <row r="670" ht="15"/>
    <row r="671" ht="15"/>
    <row r="672" ht="15"/>
    <row r="673" ht="15"/>
    <row r="674" ht="15"/>
    <row r="675" ht="15"/>
    <row r="676" ht="15"/>
    <row r="677" ht="15"/>
    <row r="678"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4" ht="15"/>
    <row r="735" ht="15"/>
    <row r="772" ht="15"/>
    <row r="773" ht="15"/>
    <row r="774" ht="15"/>
    <row r="775" ht="15"/>
    <row r="776" ht="15"/>
    <row r="777" ht="15"/>
    <row r="778" ht="15"/>
    <row r="779" ht="15"/>
    <row r="780" ht="15"/>
    <row r="781"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2" ht="15"/>
    <row r="863" ht="15"/>
    <row r="864" ht="15"/>
    <row r="866" ht="15"/>
    <row r="867"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900" ht="15"/>
    <row r="901" ht="15"/>
    <row r="1071" ht="15"/>
    <row r="1072" ht="15"/>
    <row r="1073" ht="15"/>
    <row r="1074" ht="15"/>
    <row r="1075" ht="15"/>
    <row r="1076" ht="15"/>
    <row r="1082" ht="15"/>
    <row r="1083" ht="15"/>
    <row r="1084" ht="15"/>
    <row r="1085" ht="15"/>
    <row r="1086" ht="15"/>
    <row r="1087" ht="15"/>
    <row r="1088"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9" ht="15"/>
    <row r="1140" ht="15"/>
    <row r="1146" ht="15"/>
    <row r="1147" ht="15"/>
    <row r="1149" ht="15"/>
    <row r="1150" ht="15"/>
    <row r="1151" ht="15"/>
    <row r="1152" ht="15"/>
    <row r="1153" ht="15"/>
    <row r="1154" ht="15"/>
    <row r="1155" ht="15"/>
    <row r="1157" ht="15"/>
    <row r="1158" ht="15"/>
    <row r="1159"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204" ht="15"/>
    <row r="1205" ht="15"/>
    <row r="1206" ht="15"/>
    <row r="1207" ht="15"/>
    <row r="1208" ht="15"/>
    <row r="1209" ht="15"/>
    <row r="1210" ht="15"/>
    <row r="1211" ht="15"/>
    <row r="1212" ht="15"/>
    <row r="1213" ht="15"/>
    <row r="1214" ht="15"/>
    <row r="1215" ht="15"/>
    <row r="1216" ht="15"/>
    <row r="1217" ht="15"/>
    <row r="1218" ht="15"/>
    <row r="1219" ht="15"/>
    <row r="1220" ht="15"/>
    <row r="1221" ht="15"/>
    <row r="1222" ht="15"/>
    <row r="1223" ht="15"/>
    <row r="1224" ht="15"/>
    <row r="1225" ht="15"/>
    <row r="1228" ht="15"/>
    <row r="1229" ht="15"/>
    <row r="1230" ht="15"/>
    <row r="1231" ht="15"/>
    <row r="1232" ht="15"/>
    <row r="1233" ht="15"/>
    <row r="1234" ht="15"/>
    <row r="1235" ht="15"/>
    <row r="1236" ht="15"/>
    <row r="1237" ht="15"/>
    <row r="1238" ht="15"/>
    <row r="1239" ht="15"/>
    <row r="1240" ht="15"/>
    <row r="1241" ht="15"/>
    <row r="1243" ht="15"/>
    <row r="1244" ht="15"/>
    <row r="1245" ht="15"/>
    <row r="1246" ht="15"/>
    <row r="1247" ht="15"/>
    <row r="1248" ht="15"/>
    <row r="1249" ht="15"/>
    <row r="1250" ht="15"/>
    <row r="1251" ht="15"/>
    <row r="1252" ht="15"/>
    <row r="1253" ht="15"/>
    <row r="1254" ht="15"/>
    <row r="1257" ht="15"/>
    <row r="1258" ht="15"/>
    <row r="1259" ht="15"/>
    <row r="1260" ht="15"/>
    <row r="1261" ht="15"/>
    <row r="1262" ht="15"/>
    <row r="1263" ht="15"/>
    <row r="1265" ht="15"/>
    <row r="1266" ht="15"/>
    <row r="1267" ht="15"/>
    <row r="1268" ht="15"/>
    <row r="1269" ht="15"/>
    <row r="1270" ht="15"/>
    <row r="1271" ht="15"/>
    <row r="1272" ht="15"/>
    <row r="1273" ht="15"/>
    <row r="1274" ht="15"/>
    <row r="1275" ht="15"/>
    <row r="1277" ht="15"/>
    <row r="1278" ht="15"/>
    <row r="1279" ht="15"/>
    <row r="1280" ht="15"/>
    <row r="1281" ht="15"/>
    <row r="1282" ht="15"/>
    <row r="1283" ht="15"/>
    <row r="1284" ht="15"/>
    <row r="1285" ht="15"/>
    <row r="1286" ht="15"/>
    <row r="1294" ht="15"/>
    <row r="1295" ht="15"/>
    <row r="1298" ht="15"/>
    <row r="1299" ht="15"/>
    <row r="1300" ht="15"/>
    <row r="1301" ht="15"/>
    <row r="1302" ht="15"/>
    <row r="1303" ht="15"/>
    <row r="1304" ht="15"/>
    <row r="1305" ht="15"/>
    <row r="1308" ht="15"/>
    <row r="1309" ht="15"/>
    <row r="1310" ht="15"/>
    <row r="1311" ht="15"/>
    <row r="1312" ht="15"/>
    <row r="1313" ht="15"/>
    <row r="1314" ht="15"/>
    <row r="1315" ht="15"/>
    <row r="1316" ht="15"/>
    <row r="1317" ht="15"/>
    <row r="1318" ht="15"/>
    <row r="1319" ht="15"/>
    <row r="1321" ht="15"/>
    <row r="1322" ht="15"/>
    <row r="1323" ht="15"/>
    <row r="1326" ht="15"/>
    <row r="1328" ht="15"/>
    <row r="1330" ht="15"/>
    <row r="1333" ht="15"/>
    <row r="1334" ht="15"/>
    <row r="1335" ht="15"/>
    <row r="1337" ht="15"/>
    <row r="1339" ht="15"/>
  </sheetData>
  <dataValidations count="2">
    <dataValidation allowBlank="1" showInputMessage="1" showErrorMessage="1" sqref="E1" xr:uid="{920C6338-E771-4DAE-8C89-92A9093EA4DE}"/>
    <dataValidation type="list" allowBlank="1" showInputMessage="1" showErrorMessage="1" sqref="E2:E53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7"/>
  <sheetViews>
    <sheetView tabSelected="1" workbookViewId="0">
      <selection activeCell="D9" sqref="D9"/>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38953</v>
      </c>
      <c r="B1" s="142" t="s">
        <v>38954</v>
      </c>
      <c r="C1" s="142" t="s">
        <v>38955</v>
      </c>
      <c r="D1" s="142" t="s">
        <v>144</v>
      </c>
      <c r="E1" s="142" t="s">
        <v>38956</v>
      </c>
      <c r="F1" s="143" t="s">
        <v>38957</v>
      </c>
      <c r="G1" s="144" t="s">
        <v>38958</v>
      </c>
      <c r="H1" s="143" t="s">
        <v>38959</v>
      </c>
      <c r="I1" s="142" t="s">
        <v>38960</v>
      </c>
      <c r="J1" s="142" t="s">
        <v>38961</v>
      </c>
      <c r="K1" s="142" t="s">
        <v>38962</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39070</v>
      </c>
      <c r="B2" s="105" t="str">
        <f>IFERROR(VLOOKUP(D2,DB!A:K,11,0),"")</f>
        <v>R6</v>
      </c>
      <c r="C2" s="107">
        <v>1</v>
      </c>
      <c r="D2" s="105" t="s">
        <v>37111</v>
      </c>
      <c r="E2" s="108" t="s">
        <v>38964</v>
      </c>
      <c r="F2" s="109">
        <v>45950.642812500002</v>
      </c>
      <c r="G2" s="78">
        <f ca="1">IFERROR(NOW()-F2,"-")</f>
        <v>3.1048263888806105E-2</v>
      </c>
      <c r="H2" s="109">
        <v>45950.632534722223</v>
      </c>
      <c r="I2" s="105" t="str">
        <f>IFERROR(VLOOKUP(D2,DB!A:F,6,0),"")</f>
        <v>Generator-SG</v>
      </c>
      <c r="J2" s="104" t="str">
        <f>IFERROR(VLOOKUP(D2,DB!A:G,7,0),"")</f>
        <v>Vandalized</v>
      </c>
      <c r="K2" s="110" t="s">
        <v>39071</v>
      </c>
      <c r="L2" s="111" t="str">
        <f>IFERROR(VLOOKUP(D2,DB!A:I,9,0),"")</f>
        <v>Latis</v>
      </c>
    </row>
    <row r="3" spans="1:16383" ht="31.5" customHeight="1">
      <c r="A3" s="106" t="s">
        <v>39072</v>
      </c>
      <c r="B3" s="105" t="str">
        <f>IFERROR(VLOOKUP(D3,DB!A:K,11,0),"")</f>
        <v>R6</v>
      </c>
      <c r="C3" s="107">
        <v>5</v>
      </c>
      <c r="D3" s="105" t="s">
        <v>35642</v>
      </c>
      <c r="E3" s="108" t="s">
        <v>38964</v>
      </c>
      <c r="F3" s="109">
        <v>45950.657858796294</v>
      </c>
      <c r="G3" s="78">
        <f ca="1">IFERROR(NOW()-F3,"-")</f>
        <v>1.6001967596821487E-2</v>
      </c>
      <c r="H3" s="109">
        <v>45950.649814814817</v>
      </c>
      <c r="I3" s="105" t="str">
        <f>IFERROR(VLOOKUP(D3,DB!A:F,6,0),"")</f>
        <v>Generator-SG</v>
      </c>
      <c r="J3" s="104" t="str">
        <f>IFERROR(VLOOKUP(D3,DB!A:G,7,0),"")</f>
        <v xml:space="preserve">Weak </v>
      </c>
      <c r="K3" s="110" t="s">
        <v>39073</v>
      </c>
      <c r="L3" s="111" t="str">
        <f>IFERROR(VLOOKUP(D3,DB!A:I,9,0),"")</f>
        <v>Latis</v>
      </c>
    </row>
    <row r="4" spans="1:16383" ht="31.5" customHeight="1">
      <c r="A4" s="106"/>
      <c r="B4" s="105" t="str">
        <f>IFERROR(VLOOKUP(D4,DB!A:K,11,0),"")</f>
        <v/>
      </c>
      <c r="C4" s="107"/>
      <c r="D4" s="105"/>
      <c r="E4" s="108"/>
      <c r="F4" s="109"/>
      <c r="G4" s="78">
        <f ca="1">IFERROR(NOW()-F4,"-")</f>
        <v>45950.673860763891</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45950.673860763891</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45950.673860763891</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64"/>
      <c r="E7" s="108"/>
      <c r="F7" s="109"/>
      <c r="G7" s="78">
        <f ca="1">IFERROR(NOW()-F7,"-")</f>
        <v>45950.673860763891</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63"/>
      <c r="E8" s="108"/>
      <c r="F8" s="109"/>
      <c r="G8" s="78">
        <f ca="1">IFERROR(NOW()-F8,"-")</f>
        <v>45950.673860763891</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45950.673860763891</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45950.673860763891</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45950.673860763891</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45950.673860763891</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45950.673860763891</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45950.673860763891</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45950.673860763891</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45950.673860763891</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45950.673860763891</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45950.673860763891</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45950.673860763891</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45950.673860763891</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45950.673860763891</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45950.673860763891</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45950.673860763891</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45950.673860763891</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45950.673860763891</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45950.673860763891</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45950.673860763891</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45950.673860763891</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45950.673860763891</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45950.673860763891</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45950.673860763891</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45950.673860763891</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45950.673860763891</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45950.673860763891</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45950.673860763891</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45950.673860763891</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45950.673860763891</v>
      </c>
      <c r="H37" s="109"/>
      <c r="I37" s="105" t="str">
        <f>IFERROR(VLOOKUP(D37,DB!A:F,6,0),"")</f>
        <v/>
      </c>
      <c r="J37" s="104" t="str">
        <f>IFERROR(VLOOKUP(D37,DB!A:G,7,0),"")</f>
        <v/>
      </c>
      <c r="K37" s="110"/>
      <c r="L37" s="111" t="str">
        <f>IFERROR(VLOOKUP(D37,DB!A:I,9,0),"")</f>
        <v/>
      </c>
    </row>
  </sheetData>
  <dataValidations count="2">
    <dataValidation allowBlank="1" showInputMessage="1" showErrorMessage="1" sqref="E1" xr:uid="{380493DB-286A-4683-AF55-C78F04945A49}"/>
    <dataValidation type="list" allowBlank="1" showInputMessage="1" showErrorMessage="1" sqref="E2:E3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2025-10-20T13:12:20Z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