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190" documentId="13_ncr:1_{F6CB121F-512D-4AA6-A0C1-0FB36C537598}" xr6:coauthVersionLast="47" xr6:coauthVersionMax="47" xr10:uidLastSave="{2583B3EC-83B5-4B9B-973B-E797EC0A9AC0}"/>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B2" i="6"/>
  <c r="G2" i="6"/>
  <c r="L2" i="6"/>
  <c r="J16" i="6"/>
  <c r="J17" i="6"/>
  <c r="J18" i="6"/>
  <c r="J19" i="6"/>
  <c r="J20" i="6"/>
  <c r="J21" i="6"/>
  <c r="I3" i="5"/>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3" i="6"/>
  <c r="G3" i="6"/>
  <c r="L3" i="6"/>
  <c r="B4" i="6"/>
  <c r="G4" i="6"/>
  <c r="L4" i="6"/>
  <c r="B5" i="6"/>
  <c r="G5" i="6"/>
  <c r="L5" i="6"/>
  <c r="B6" i="6"/>
  <c r="G6" i="6"/>
  <c r="L6" i="6"/>
  <c r="B7" i="6"/>
  <c r="G7" i="6"/>
  <c r="L7" i="6"/>
  <c r="B8" i="6"/>
  <c r="G8" i="6"/>
  <c r="L8" i="6"/>
  <c r="B9" i="6"/>
  <c r="G9" i="6"/>
  <c r="L9" i="6"/>
  <c r="B10" i="6"/>
  <c r="G10" i="6"/>
  <c r="L1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<sst xmlns="http://schemas.openxmlformats.org/spreadsheetml/2006/main" count="179028" uniqueCount="39106">
  <si>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</si>
  <si>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</si>
  <si>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</si>
  <si>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</si>
  <si>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</si>
  <si>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</si>
  <si>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</si>
  <si>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</si>
  <si>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</si>
  <si>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</si>
  <si>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</si>
  <si>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</si>
  <si>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</si>
  <si>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</si>
  <si>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</si>
  <si>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</si>
  <si>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</si>
  <si>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</si>
  <si>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</si>
  <si>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</si>
  <si>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</si>
  <si>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</si>
  <si>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</si>
  <si>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</si>
  <si>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</si>
  <si>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</si>
  <si>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</si>
  <si>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</si>
  <si>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</si>
  <si>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</si>
  <si>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</si>
  <si>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</si>
  <si>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</si>
  <si>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</si>
  <si>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</si>
  <si>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</si>
  <si>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</si>
  <si>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</si>
  <si>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</si>
  <si>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</si>
  <si>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</si>
  <si>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</si>
  <si>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</si>
  <si>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</si>
  <si>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</si>
  <si>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</si>
  <si>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</si>
  <si>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</si>
  <si>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</si>
  <si>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</si>
  <si>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</si>
  <si>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</si>
  <si>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</si>
  <si>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</si>
  <si>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</si>
  <si>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</si>
  <si>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</si>
  <si>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</si>
  <si>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</si>
  <si>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</si>
  <si>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</si>
  <si>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</si>
  <si>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</si>
  <si>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</si>
  <si>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</si>
  <si>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</si>
  <si>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</si>
  <si>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</si>
  <si>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</si>
  <si>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</si>
  <si>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</si>
  <si>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</si>
  <si>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</si>
  <si>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</si>
  <si>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</si>
  <si>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</si>
  <si>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</si>
  <si>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</si>
  <si>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</si>
  <si>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</si>
  <si>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</si>
  <si>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</si>
  <si>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</si>
  <si>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</si>
  <si>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</si>
  <si>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</si>
  <si>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</si>
  <si>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</si>
  <si>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</si>
  <si>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</si>
  <si>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</si>
  <si>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</si>
  <si>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</si>
  <si>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</si>
  <si>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</si>
  <si>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</si>
  <si>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</si>
  <si>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</si>
  <si>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</si>
  <si>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</si>
  <si>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</si>
  <si>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</si>
  <si>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</si>
  <si>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</si>
  <si>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</si>
  <si>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</si>
  <si>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</si>
  <si>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</si>
  <si>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</si>
  <si>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</si>
  <si>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</si>
  <si>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</si>
  <si>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</si>
  <si>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</si>
  <si>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</si>
  <si>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</si>
  <si>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</si>
  <si>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</si>
  <si>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</si>
  <si>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</si>
  <si>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</si>
  <si>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</si>
  <si>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</si>
  <si>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</si>
  <si>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</si>
  <si>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</si>
  <si>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</si>
  <si>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</si>
  <si>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</si>
  <si>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</si>
  <si>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</si>
  <si>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</si>
  <si>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</si>
  <si>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</si>
  <si>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</si>
  <si>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</si>
  <si>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</si>
  <si>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</si>
  <si>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</si>
  <si>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</si>
  <si>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</si>
  <si>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</si>
  <si>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</si>
  <si>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</si>
  <si>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</si>
  <si>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</si>
  <si>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</si>
  <si>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</si>
  <si>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</si>
  <si>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</si>
  <si>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</si>
  <si>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</si>
  <si>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</si>
  <si>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</si>
  <si>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</si>
  <si>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</si>
  <si>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</si>
  <si>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</si>
  <si>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</si>
  <si>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</si>
  <si>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</si>
  <si>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</si>
  <si>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</si>
  <si>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</si>
  <si>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</si>
  <si>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</si>
  <si>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</si>
  <si>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</si>
  <si>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</si>
  <si>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</si>
  <si>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</si>
  <si>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</si>
  <si>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</si>
  <si>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</si>
  <si>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</si>
  <si>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</si>
  <si>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</si>
  <si>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</si>
  <si>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</si>
  <si>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</si>
  <si>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</si>
  <si>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</si>
  <si>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</si>
  <si>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</si>
  <si>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</si>
  <si>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</si>
  <si>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</si>
  <si>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</si>
  <si>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</si>
  <si>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</si>
  <si>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</si>
  <si>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</si>
  <si>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</si>
  <si>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</si>
  <si>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</si>
  <si>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</si>
  <si>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</si>
  <si>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</si>
  <si>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</si>
  <si>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</si>
  <si>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</si>
  <si>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</si>
  <si>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</si>
  <si>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</si>
  <si>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</si>
  <si>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</si>
  <si>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</si>
  <si>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</si>
  <si>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</si>
  <si>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</si>
  <si>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</si>
  <si>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</si>
  <si>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</si>
  <si>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</si>
  <si>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</si>
  <si>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</si>
  <si>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</si>
  <si>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</si>
  <si>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</si>
  <si>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</si>
  <si>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</si>
  <si>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</si>
  <si>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</si>
  <si>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</si>
  <si>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</si>
  <si>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</si>
  <si>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</si>
  <si>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</si>
  <si>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</si>
  <si>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</si>
  <si>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</si>
  <si>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</si>
  <si>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</si>
  <si>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</si>
  <si>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</si>
  <si>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</si>
  <si>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</si>
  <si>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</si>
  <si>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</si>
  <si>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</si>
  <si>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</si>
  <si>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</si>
  <si>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</si>
  <si>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</si>
  <si>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</si>
  <si>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</si>
  <si>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</si>
  <si>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</si>
  <si>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</si>
  <si>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</si>
  <si>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</si>
  <si>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</si>
  <si>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</si>
  <si>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</si>
  <si>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</si>
  <si>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</si>
  <si>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</si>
  <si>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</si>
  <si>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</si>
  <si>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</si>
  <si>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</si>
  <si>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</si>
  <si>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</si>
  <si>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</si>
  <si>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</si>
  <si>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</si>
  <si>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</si>
  <si>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</si>
  <si>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</si>
  <si>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</si>
  <si>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</si>
  <si>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</si>
  <si>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</si>
  <si>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</si>
  <si>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</si>
  <si>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</si>
  <si>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</si>
  <si>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</si>
  <si>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</si>
  <si>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</si>
  <si>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</si>
  <si>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</si>
  <si>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</si>
  <si>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</si>
  <si>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</si>
  <si>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</si>
  <si>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</si>
  <si>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</si>
  <si>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</si>
  <si>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</si>
  <si>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</si>
  <si>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</si>
  <si>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</si>
  <si>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</si>
  <si>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</si>
  <si>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</si>
  <si>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</si>
  <si>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</si>
  <si>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</si>
  <si>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</si>
  <si>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</si>
  <si>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</si>
  <si>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</si>
  <si>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</si>
  <si>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</si>
  <si>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</si>
  <si>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</si>
  <si>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</si>
  <si>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</si>
  <si>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</si>
  <si>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</si>
  <si>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</si>
  <si>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</si>
  <si>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</si>
  <si>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</si>
  <si>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</si>
  <si>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</si>
  <si>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</si>
  <si>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</si>
  <si>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</si>
  <si>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</si>
  <si>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</si>
  <si>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</si>
  <si>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</si>
  <si>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</si>
  <si>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</si>
  <si>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</si>
  <si>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</si>
  <si>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</si>
  <si>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</si>
  <si>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</si>
  <si>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</si>
  <si>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</si>
  <si>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</si>
  <si>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</si>
  <si>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</si>
  <si>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</si>
  <si>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</si>
  <si>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</si>
  <si>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</si>
  <si>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</si>
  <si>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</si>
  <si>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</si>
  <si>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</si>
  <si>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</si>
  <si>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</si>
  <si>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</si>
  <si>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</si>
  <si>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</si>
  <si>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</si>
  <si>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</si>
  <si>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</si>
  <si>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</si>
  <si>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</si>
  <si>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</si>
  <si>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</si>
  <si>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</si>
  <si>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</si>
  <si>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</si>
  <si>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</si>
  <si>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</si>
  <si>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</si>
  <si>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</si>
  <si>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</si>
  <si>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</si>
  <si>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</si>
  <si>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</si>
  <si>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</si>
  <si>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</si>
  <si>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</si>
  <si>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</si>
  <si>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</si>
  <si>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</si>
  <si>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</si>
  <si>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</si>
  <si>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</si>
  <si>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</si>
  <si>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</si>
  <si>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</si>
  <si>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</si>
  <si>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</si>
  <si>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</si>
  <si>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</si>
  <si>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</si>
  <si>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</si>
  <si>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</si>
  <si>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</si>
  <si>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</si>
  <si>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</si>
  <si>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</si>
  <si>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</si>
  <si>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</si>
  <si>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</si>
  <si>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</si>
  <si>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</si>
  <si>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</si>
  <si>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</si>
  <si>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</si>
  <si>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</si>
  <si>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</si>
  <si>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</si>
  <si>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</si>
  <si>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</si>
  <si>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</si>
  <si>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</si>
  <si>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</si>
  <si>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</si>
  <si>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</si>
  <si>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</si>
  <si>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</si>
  <si>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</si>
  <si>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</si>
  <si>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</si>
  <si>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</si>
  <si>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</si>
  <si>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</si>
  <si>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</si>
  <si>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</si>
  <si>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</si>
  <si>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</si>
  <si>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</si>
  <si>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</si>
  <si>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</si>
  <si>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</si>
  <si>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</si>
  <si>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</si>
  <si>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</si>
  <si>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</si>
  <si>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</si>
  <si>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</si>
  <si>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</si>
  <si>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</si>
  <si>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</si>
  <si>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</si>
  <si>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</si>
  <si>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</si>
  <si>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</si>
  <si>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</si>
  <si>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</si>
  <si>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</si>
  <si>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</si>
  <si>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</si>
  <si>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</si>
  <si>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</si>
  <si>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</si>
  <si>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</si>
  <si>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</si>
  <si>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</si>
  <si>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</si>
  <si>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</si>
  <si>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</si>
  <si>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</si>
  <si>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</si>
  <si>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</si>
  <si>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</si>
  <si>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</si>
  <si>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</si>
  <si>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</si>
  <si>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</si>
  <si>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</si>
  <si>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</si>
  <si>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</si>
  <si>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</si>
  <si>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</si>
  <si>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</si>
  <si>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</si>
  <si>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</si>
  <si>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</si>
  <si>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</si>
  <si>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</si>
  <si>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</si>
  <si>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</si>
  <si>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</si>
  <si>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</si>
  <si>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</si>
  <si>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</si>
  <si>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</si>
  <si>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</si>
  <si>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</si>
  <si>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</si>
  <si>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</si>
  <si>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</si>
  <si>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</si>
  <si>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</si>
  <si>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</si>
  <si>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</si>
  <si>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</si>
  <si>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</si>
  <si>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</si>
  <si>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</si>
  <si>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</si>
  <si>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</si>
  <si>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</si>
  <si>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</si>
  <si>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</si>
  <si>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</si>
  <si>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</si>
  <si>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</si>
  <si>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</si>
  <si>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</si>
  <si>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</si>
  <si>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</si>
  <si>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</si>
  <si>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</si>
  <si>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</si>
  <si>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</si>
  <si>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</si>
  <si>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</si>
  <si>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</si>
  <si>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</si>
  <si>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</si>
  <si>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</si>
  <si>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</si>
  <si>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</si>
  <si>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</si>
  <si>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</si>
  <si>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</si>
  <si>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</si>
  <si>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</si>
  <si>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</si>
  <si>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</si>
  <si>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</si>
  <si>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</si>
  <si>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</si>
  <si>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</si>
  <si>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</si>
  <si>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</si>
  <si>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</si>
  <si>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</si>
  <si>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</si>
  <si>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</si>
  <si>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</si>
  <si>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</si>
  <si>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</si>
  <si>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</si>
  <si>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</si>
  <si>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</si>
  <si>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</si>
  <si>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</si>
  <si>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</si>
  <si>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</si>
  <si>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</si>
  <si>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</si>
  <si>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</si>
  <si>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</si>
  <si>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</si>
  <si>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</si>
  <si>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</si>
  <si>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</si>
  <si>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</si>
  <si>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</si>
  <si>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</si>
  <si>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</si>
  <si>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</si>
  <si>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</si>
  <si>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</si>
  <si>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</si>
  <si>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</si>
  <si>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</si>
  <si>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</si>
  <si>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</si>
  <si>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</si>
  <si>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</si>
  <si>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</si>
  <si>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</si>
  <si>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</si>
  <si>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</si>
  <si>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</si>
  <si>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</si>
  <si>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</si>
  <si>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</si>
  <si>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</si>
  <si>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</si>
  <si>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</si>
  <si>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</si>
  <si>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</si>
  <si>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</si>
  <si>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</si>
  <si>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</si>
  <si>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</si>
  <si>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</si>
  <si>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</si>
  <si>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</si>
  <si>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</si>
  <si>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</si>
  <si>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</si>
  <si>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</si>
  <si>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</si>
  <si>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</si>
  <si>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</si>
  <si>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</si>
  <si>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</si>
  <si>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</si>
  <si>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</si>
  <si>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</si>
  <si>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</si>
  <si>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</si>
  <si>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</si>
  <si>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</si>
  <si>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</si>
  <si>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</si>
  <si>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</si>
  <si>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</si>
  <si>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</si>
  <si>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</si>
  <si>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</si>
  <si>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</si>
  <si>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</si>
  <si>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</si>
  <si>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</si>
  <si>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</si>
  <si>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</si>
  <si>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</si>
  <si>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</si>
  <si>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</si>
  <si>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</si>
  <si>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</si>
  <si>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</si>
  <si>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</si>
  <si>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</si>
  <si>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</si>
  <si>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</si>
  <si>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</si>
  <si>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</si>
  <si>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</si>
  <si>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</si>
  <si>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</si>
  <si>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</si>
  <si>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</si>
  <si>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</si>
  <si>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</si>
  <si>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</si>
  <si>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</si>
  <si>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</si>
  <si>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</si>
  <si>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</si>
  <si>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</si>
  <si>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</si>
  <si>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</si>
  <si>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</si>
  <si>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</si>
  <si>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</si>
  <si>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</si>
  <si>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</si>
  <si>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</si>
  <si>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</si>
  <si>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</si>
  <si>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</si>
  <si>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</si>
  <si>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</si>
  <si>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</si>
  <si>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</si>
  <si>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</si>
  <si>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</si>
  <si>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</si>
  <si>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</si>
  <si>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</si>
  <si>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</si>
  <si>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</si>
  <si>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</si>
  <si>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</si>
  <si>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</si>
  <si>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</si>
  <si>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</si>
  <si>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</si>
  <si>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</si>
  <si>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</si>
  <si>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</si>
  <si>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</si>
  <si>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</si>
  <si>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</si>
  <si>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</si>
  <si>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</si>
  <si>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</si>
  <si>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</si>
  <si>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</si>
  <si>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</si>
  <si>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</si>
  <si>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</si>
  <si>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</si>
  <si>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</si>
  <si>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</si>
  <si>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</si>
  <si>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</si>
  <si>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</si>
  <si>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</si>
  <si>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</si>
  <si>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</si>
  <si>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</si>
  <si>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</si>
  <si>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</si>
  <si>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</si>
  <si>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</si>
  <si>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</si>
  <si>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</si>
  <si>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</si>
  <si>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</si>
  <si>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</si>
  <si>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</si>
  <si>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</si>
  <si>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</si>
  <si>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</si>
  <si>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</si>
  <si>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</si>
  <si>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</si>
  <si>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</si>
  <si>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</si>
  <si>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</si>
  <si>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</si>
  <si>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</si>
  <si>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</si>
  <si>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</si>
  <si>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</si>
  <si>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</si>
  <si>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</si>
  <si>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</si>
  <si>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</si>
  <si>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</si>
  <si>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</si>
  <si>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</si>
  <si>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</si>
  <si>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</si>
  <si>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</si>
  <si>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</si>
  <si>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</si>
  <si>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</si>
  <si>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</si>
  <si>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</si>
  <si>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</si>
  <si>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</si>
  <si>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</si>
  <si>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</si>
  <si>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</si>
  <si>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</si>
  <si>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</si>
  <si>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</si>
  <si>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</si>
  <si>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</si>
  <si>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</si>
  <si>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</si>
  <si>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</si>
  <si>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</si>
  <si>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</si>
  <si>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</si>
  <si>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</si>
  <si>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</si>
  <si>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</si>
  <si>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</si>
  <si>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</si>
  <si>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</si>
  <si>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</si>
  <si>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</si>
  <si>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</si>
  <si>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</si>
  <si>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</si>
  <si>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</si>
  <si>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</si>
  <si>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</si>
  <si>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</si>
  <si>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</si>
  <si>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</si>
  <si>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</si>
  <si>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</si>
  <si>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</si>
  <si>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</si>
  <si>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</si>
  <si>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</si>
  <si>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</si>
  <si>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</si>
  <si>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</si>
  <si>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</si>
  <si>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</si>
  <si>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</si>
  <si>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</si>
  <si>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</si>
  <si>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</si>
  <si>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</si>
  <si>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</si>
  <si>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</si>
  <si>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</si>
  <si>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</si>
  <si>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</si>
  <si>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</si>
  <si>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</si>
  <si>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</si>
  <si>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</si>
  <si>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</si>
  <si>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</si>
  <si>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</si>
  <si>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</si>
  <si>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</si>
  <si>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</si>
  <si>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</si>
  <si>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</si>
  <si>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</si>
  <si>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</si>
  <si>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</si>
  <si>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</si>
  <si>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</si>
  <si>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</si>
  <si>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</si>
  <si>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</si>
  <si>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</si>
  <si>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</si>
  <si>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</si>
  <si>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</si>
  <si>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</si>
  <si>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</si>
  <si>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</si>
  <si>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</si>
  <si>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</si>
  <si>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</si>
  <si>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</si>
  <si>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</si>
  <si>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</si>
  <si>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</si>
  <si>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</si>
  <si>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</si>
  <si>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</si>
  <si>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</si>
  <si>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</si>
  <si>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</si>
  <si>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</si>
  <si>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</si>
  <si>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</si>
  <si>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</si>
  <si>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</si>
  <si>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</si>
  <si>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</si>
  <si>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</si>
  <si>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</si>
  <si>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</si>
  <si>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</si>
  <si>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</si>
  <si>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</si>
  <si>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</si>
  <si>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</si>
  <si>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</si>
  <si>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</si>
  <si>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</si>
  <si>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</si>
  <si>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</si>
  <si>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</si>
  <si>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</si>
  <si>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</si>
  <si>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</si>
  <si>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</si>
  <si>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</si>
  <si>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</si>
  <si>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</si>
  <si>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</si>
  <si>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</si>
  <si>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</si>
  <si>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</si>
  <si>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</si>
  <si>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</si>
  <si>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</si>
  <si>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</si>
  <si>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</si>
  <si>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</si>
  <si>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</si>
  <si>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</si>
  <si>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</si>
  <si>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</si>
  <si>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</si>
  <si>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</si>
  <si>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</si>
  <si>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</si>
  <si>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</si>
  <si>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</si>
  <si>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</si>
  <si>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</si>
  <si>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</si>
  <si>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</si>
  <si>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</si>
  <si>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</si>
  <si>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</si>
  <si>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</si>
  <si>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</si>
  <si>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</si>
  <si>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</si>
  <si>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</si>
  <si>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</si>
  <si>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</si>
  <si>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</si>
  <si>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</si>
  <si>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</si>
  <si>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</si>
  <si>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</si>
  <si>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</si>
  <si>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</si>
  <si>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</si>
  <si>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</si>
  <si>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</si>
  <si>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</si>
  <si>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</si>
  <si>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</si>
  <si>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</si>
  <si>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</si>
  <si>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</si>
  <si>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</si>
  <si>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</si>
  <si>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</si>
  <si>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</si>
  <si>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</si>
  <si>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</si>
  <si>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</si>
  <si>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</si>
  <si>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</si>
  <si>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</si>
  <si>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</si>
  <si>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</si>
  <si>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</si>
  <si>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</si>
  <si>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</si>
  <si>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</si>
  <si>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</si>
  <si>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</si>
  <si>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</si>
  <si>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</si>
  <si>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</si>
  <si>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</si>
  <si>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</si>
  <si>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</si>
  <si>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</si>
  <si>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</si>
  <si>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</si>
  <si>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</si>
  <si>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</si>
  <si>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</si>
  <si>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</si>
  <si>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</si>
  <si>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</si>
  <si>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</si>
  <si>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</si>
  <si>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</si>
  <si>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</si>
  <si>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</si>
  <si>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</si>
  <si>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</si>
  <si>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</si>
  <si>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</si>
  <si>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</si>
  <si>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</si>
  <si>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</si>
  <si>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</si>
  <si>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</si>
  <si>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</si>
  <si>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</si>
  <si>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</si>
  <si>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</si>
  <si>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</si>
  <si>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</si>
  <si>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</si>
  <si>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</si>
  <si>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</si>
  <si>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</si>
  <si>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</si>
  <si>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</si>
  <si>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</si>
  <si>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</si>
  <si>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</si>
  <si>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</si>
  <si>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</si>
  <si>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</si>
  <si>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</si>
  <si>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</si>
  <si>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</si>
  <si>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</si>
  <si>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</si>
  <si>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</si>
  <si>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</si>
  <si>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</si>
  <si>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</si>
  <si>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</si>
  <si>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</si>
  <si>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</si>
  <si>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</si>
  <si>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</si>
  <si>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</si>
  <si>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</si>
  <si>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</si>
  <si>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</si>
  <si>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</si>
  <si>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</si>
  <si>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</si>
  <si>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</si>
  <si>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</si>
  <si>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</si>
  <si>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</si>
  <si>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</si>
  <si>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</si>
  <si>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</si>
  <si>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</si>
  <si>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</si>
  <si>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</si>
  <si>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</si>
  <si>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</si>
  <si>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</si>
  <si>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</si>
  <si>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</si>
  <si>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</si>
  <si>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</si>
  <si>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</si>
  <si>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</si>
  <si>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</si>
  <si>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</si>
  <si>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</si>
  <si>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</si>
  <si>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</si>
  <si>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</si>
  <si>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</si>
  <si>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</si>
  <si>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</si>
  <si>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</si>
  <si>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</si>
  <si>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</si>
  <si>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</si>
  <si>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</si>
  <si>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</si>
  <si>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</si>
  <si>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</si>
  <si>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</si>
  <si>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</si>
  <si>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</si>
  <si>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</si>
  <si>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</si>
  <si>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</si>
  <si>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</si>
  <si>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</si>
  <si>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</si>
  <si>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</si>
  <si>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</si>
  <si>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</si>
  <si>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</si>
  <si>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</si>
  <si>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</si>
  <si>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</si>
  <si>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</si>
  <si>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</si>
  <si>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</si>
  <si>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</si>
  <si>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</si>
  <si>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</si>
  <si>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</si>
  <si>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</si>
  <si>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</si>
  <si>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</si>
  <si>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</si>
  <si>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</si>
  <si>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</si>
  <si>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</si>
  <si>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</si>
  <si>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</si>
  <si>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</si>
  <si>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</si>
  <si>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</si>
  <si>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</si>
  <si>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</si>
  <si>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</si>
  <si>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</si>
  <si>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</si>
  <si>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</si>
  <si>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</si>
  <si>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</si>
  <si>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</si>
  <si>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</si>
  <si>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</si>
  <si>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</si>
  <si>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</si>
  <si>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</si>
  <si>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</si>
  <si>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</si>
  <si>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</si>
  <si>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</si>
  <si>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</si>
  <si>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</si>
  <si>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</si>
  <si>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</si>
  <si>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</si>
  <si>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</si>
  <si>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</si>
  <si>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</si>
  <si>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</si>
  <si>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</si>
  <si>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</si>
  <si>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</si>
  <si>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</si>
  <si>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</si>
  <si>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</si>
  <si>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</si>
  <si>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</si>
  <si>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</si>
  <si>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</si>
  <si>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</si>
  <si>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</si>
  <si>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</si>
  <si>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</si>
  <si>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</si>
  <si>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</si>
  <si>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</si>
  <si>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</si>
  <si>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</si>
  <si>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</si>
  <si>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</si>
  <si>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</si>
  <si>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</si>
  <si>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</si>
  <si>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</si>
  <si>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</si>
  <si>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</si>
  <si>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</si>
  <si>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</si>
  <si>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</si>
  <si>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</si>
  <si>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</si>
  <si>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</si>
  <si>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</si>
  <si>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</si>
  <si>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</si>
  <si>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</si>
  <si>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</si>
  <si>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</si>
  <si>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</si>
  <si>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</si>
  <si>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</si>
  <si>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</si>
  <si>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</si>
  <si>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</si>
  <si>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</si>
  <si>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</si>
  <si>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</si>
  <si>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</si>
  <si>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</si>
  <si>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</si>
  <si>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</si>
  <si>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</si>
  <si>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</si>
  <si>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</si>
  <si>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</si>
  <si>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</si>
  <si>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</si>
  <si>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</si>
  <si>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</si>
  <si>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</si>
  <si>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</si>
  <si>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</si>
  <si>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</si>
  <si>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</si>
  <si>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</si>
  <si>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</si>
  <si>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</si>
  <si>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</si>
  <si>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</si>
  <si>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</si>
  <si>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</si>
  <si>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</si>
  <si>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</si>
  <si>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</si>
  <si>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</si>
  <si>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</si>
  <si>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</si>
  <si>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</si>
  <si>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</si>
  <si>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</si>
  <si>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</si>
  <si>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</si>
  <si>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</si>
  <si>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</si>
  <si>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</si>
  <si>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</si>
  <si>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</si>
  <si>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</si>
  <si>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</si>
  <si>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</si>
  <si>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</si>
  <si>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</si>
  <si>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</si>
  <si>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</si>
  <si>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</si>
  <si>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</si>
  <si>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</si>
  <si>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</si>
  <si>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</si>
  <si>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</si>
  <si>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</si>
  <si>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</si>
  <si>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</si>
  <si>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</si>
  <si>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</si>
  <si>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</si>
  <si>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</si>
  <si>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</si>
  <si>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</si>
  <si>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</si>
  <si>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</si>
  <si>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</si>
  <si>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</si>
  <si>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</si>
  <si>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</si>
  <si>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</si>
  <si>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</si>
  <si>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</si>
  <si>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</si>
  <si>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</si>
  <si>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</si>
  <si>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</si>
  <si>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</si>
  <si>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</si>
  <si>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</si>
  <si>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</si>
  <si>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</si>
  <si>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</si>
  <si>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</si>
  <si>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</si>
  <si>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</si>
  <si>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</si>
  <si>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</si>
  <si>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</si>
  <si>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</si>
  <si>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</si>
  <si>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</si>
  <si>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</si>
  <si>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</si>
  <si>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</si>
  <si>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</si>
  <si>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</si>
  <si>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</si>
  <si>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</si>
  <si>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</si>
  <si>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</si>
  <si>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</si>
  <si>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</si>
  <si>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</si>
  <si>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</si>
  <si>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</si>
  <si>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</si>
  <si>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</si>
  <si>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</si>
  <si>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</si>
  <si>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</si>
  <si>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</si>
  <si>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</si>
  <si>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</si>
  <si>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</si>
  <si>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</si>
  <si>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</si>
  <si>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</si>
  <si>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</si>
  <si>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</si>
  <si>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</si>
  <si>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</si>
  <si>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</si>
  <si>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</si>
  <si>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</si>
  <si>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</si>
  <si>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</si>
  <si>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</si>
  <si>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</si>
  <si>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</si>
  <si>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</si>
  <si>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</si>
  <si>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</si>
  <si>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</si>
  <si>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</si>
  <si>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</si>
  <si>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</si>
  <si>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</si>
  <si>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</si>
  <si>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</si>
  <si>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</si>
  <si>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</si>
  <si>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</si>
  <si>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</si>
  <si>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</si>
  <si>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</si>
  <si>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</si>
  <si>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</si>
  <si>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</si>
  <si>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</si>
  <si>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</si>
  <si>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</si>
  <si>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</si>
  <si>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</si>
  <si>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</si>
  <si>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</si>
  <si>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</si>
  <si>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</si>
  <si>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</si>
  <si>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</si>
  <si>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</si>
  <si>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</si>
  <si>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</si>
  <si>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</si>
  <si>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</si>
  <si>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</si>
  <si>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</si>
  <si>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</si>
  <si>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</si>
  <si>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</si>
  <si>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</si>
  <si>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</si>
  <si>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</si>
  <si>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</si>
  <si>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</si>
  <si>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</si>
  <si>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</si>
  <si>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</si>
  <si>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</si>
  <si>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</si>
  <si>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</si>
  <si>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</si>
  <si>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</si>
  <si>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</si>
  <si>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</si>
  <si>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</si>
  <si>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</si>
  <si>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</si>
  <si>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</si>
  <si>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</si>
  <si>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</si>
  <si>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</si>
  <si>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</si>
  <si>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</si>
  <si>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</si>
  <si>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</si>
  <si>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</si>
  <si>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</si>
  <si>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</si>
  <si>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</si>
  <si>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</si>
  <si>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</si>
  <si>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</si>
  <si>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</si>
  <si>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</si>
  <si>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</si>
  <si>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</si>
  <si>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</si>
  <si>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</si>
  <si>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</si>
  <si>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</si>
  <si>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</si>
  <si>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</si>
  <si>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</si>
  <si>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</si>
  <si>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</si>
  <si>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</si>
  <si>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</si>
  <si>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</si>
  <si>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</si>
  <si>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</si>
  <si>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</si>
  <si>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</si>
  <si>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</si>
  <si>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</si>
  <si>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</si>
  <si>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</si>
  <si>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</si>
  <si>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</si>
  <si>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</si>
  <si>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</si>
  <si>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</si>
  <si>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</si>
  <si>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</si>
  <si>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</si>
  <si>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</si>
  <si>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</si>
  <si>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</si>
  <si>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</si>
  <si>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</si>
  <si>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</si>
  <si>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</si>
  <si>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</si>
  <si>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</si>
  <si>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</si>
  <si>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</si>
  <si>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</si>
  <si>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</si>
  <si>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</si>
  <si>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</si>
  <si>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</si>
  <si>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</si>
  <si>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</si>
  <si>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</si>
  <si>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</si>
  <si>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</si>
  <si>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</si>
  <si>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</si>
  <si>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</si>
  <si>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</si>
  <si>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</si>
  <si>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</si>
  <si>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</si>
  <si>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</si>
  <si>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</si>
  <si>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</si>
  <si>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</si>
  <si>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</si>
  <si>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</si>
  <si>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</si>
  <si>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</si>
  <si>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</si>
  <si>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</si>
  <si>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</si>
  <si>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</si>
  <si>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</si>
  <si>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</si>
  <si>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</si>
  <si>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</si>
  <si>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</si>
  <si>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</si>
  <si>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</si>
  <si>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</si>
  <si>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</si>
  <si>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</si>
  <si>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</si>
  <si>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</si>
  <si>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</si>
  <si>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</si>
  <si>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</si>
  <si>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</si>
  <si>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</si>
  <si>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</si>
  <si>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</si>
  <si>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</si>
  <si>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</si>
  <si>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</si>
  <si>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</si>
  <si>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</si>
  <si>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</si>
  <si>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</si>
  <si>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</si>
  <si>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</si>
  <si>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</si>
  <si>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</si>
  <si>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</si>
  <si>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</si>
  <si>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</si>
  <si>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</si>
  <si>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</si>
  <si>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</si>
  <si>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</si>
  <si>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</si>
  <si>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</si>
  <si>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</si>
  <si>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</si>
  <si>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</si>
  <si>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</si>
  <si>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</si>
  <si>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</si>
  <si>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</si>
  <si>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</si>
  <si>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</si>
  <si>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</si>
  <si>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</si>
  <si>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</si>
  <si>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</si>
  <si>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</si>
  <si>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</si>
  <si>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</si>
  <si>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</si>
  <si>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</si>
  <si>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</si>
  <si>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</si>
  <si>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</si>
  <si>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</si>
  <si>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</si>
  <si>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</si>
  <si>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</si>
  <si>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</si>
  <si>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</si>
  <si>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</si>
  <si>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</si>
  <si>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</si>
  <si>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</si>
  <si>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</si>
  <si>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</si>
  <si>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</si>
  <si>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</si>
  <si>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</si>
  <si>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</si>
  <si>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</si>
  <si>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</si>
  <si>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</si>
  <si>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</si>
  <si>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</si>
  <si>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</si>
  <si>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</si>
  <si>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</si>
  <si>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</si>
  <si>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</si>
  <si>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</si>
  <si>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</si>
  <si>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</si>
  <si>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</si>
  <si>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</si>
  <si>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</si>
  <si>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</si>
  <si>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</si>
  <si>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</si>
  <si>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</si>
  <si>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</si>
  <si>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</si>
  <si>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</si>
  <si>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</si>
  <si>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</si>
  <si>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</si>
  <si>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</si>
  <si>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</si>
  <si>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</si>
  <si>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</si>
  <si>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</si>
  <si>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</si>
  <si>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</si>
  <si>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</si>
  <si>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</si>
  <si>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</si>
  <si>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</si>
  <si>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</si>
  <si>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</si>
  <si>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</si>
  <si>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</si>
  <si>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</si>
  <si>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</si>
  <si>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</si>
  <si>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</si>
  <si>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</si>
  <si>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</si>
  <si>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</si>
  <si>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</si>
  <si>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</si>
  <si>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</si>
  <si>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</si>
  <si>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</si>
  <si>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</si>
  <si>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</si>
  <si>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</si>
  <si>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</si>
  <si>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</si>
  <si>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</si>
  <si>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</si>
  <si>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</si>
  <si>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</si>
  <si>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</si>
  <si>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</si>
  <si>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</si>
  <si>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</si>
  <si>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</si>
  <si>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</si>
  <si>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</si>
  <si>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</si>
  <si>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</si>
  <si>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</si>
  <si>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</si>
  <si>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</si>
  <si>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</si>
  <si>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</si>
  <si>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</si>
  <si>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</si>
  <si>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</si>
  <si>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</si>
  <si>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</si>
  <si>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</si>
  <si>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</si>
  <si>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</si>
  <si>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</si>
  <si>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</si>
  <si>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</si>
  <si>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</si>
  <si>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</si>
  <si>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</si>
  <si>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</si>
  <si>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</si>
  <si>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</si>
  <si>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</si>
  <si>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</si>
  <si>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</si>
  <si>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</si>
  <si>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</si>
  <si>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</si>
  <si>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</si>
  <si>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</si>
  <si>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</si>
  <si>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</si>
  <si>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</si>
  <si>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</si>
  <si>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</si>
  <si>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</si>
  <si>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</si>
  <si>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</si>
  <si>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</si>
  <si>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</si>
  <si>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</si>
  <si>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</si>
  <si>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</si>
  <si>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</si>
  <si>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</si>
  <si>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</si>
  <si>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</si>
  <si>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</si>
  <si>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</si>
  <si>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</si>
  <si>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</si>
  <si>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</si>
  <si>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</si>
  <si>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</si>
  <si>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</si>
  <si>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</si>
  <si>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</si>
  <si>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</si>
  <si>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</si>
  <si>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</si>
  <si>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</si>
  <si>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</si>
  <si>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</si>
  <si>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</si>
  <si>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</si>
  <si>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</si>
  <si>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</si>
  <si>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</si>
  <si>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</si>
  <si>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</si>
  <si>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</si>
  <si>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</si>
  <si>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</si>
  <si>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</si>
  <si>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</si>
  <si>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</si>
  <si>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</si>
  <si>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</si>
  <si>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</si>
  <si>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</si>
  <si>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</si>
  <si>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</si>
  <si>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</si>
  <si>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</si>
  <si>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</si>
  <si>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</si>
  <si>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</si>
  <si>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</si>
  <si>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</si>
  <si>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</si>
  <si>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</si>
  <si>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</si>
  <si>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</si>
  <si>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</si>
  <si>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</si>
  <si>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</si>
  <si>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</si>
  <si>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</si>
  <si>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</si>
  <si>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</si>
  <si>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</si>
  <si>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</si>
  <si>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</si>
  <si>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</si>
  <si>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</si>
  <si>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</si>
  <si>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</si>
  <si>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</si>
  <si>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</si>
  <si>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</si>
  <si>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</si>
  <si>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</si>
  <si>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</si>
  <si>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</si>
  <si>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</si>
  <si>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</si>
  <si>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</si>
  <si>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</si>
  <si>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</si>
  <si>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</si>
  <si>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</si>
  <si>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</si>
  <si>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</si>
  <si>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</si>
  <si>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</si>
  <si>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</si>
  <si>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</si>
  <si>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</si>
  <si>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</si>
  <si>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</si>
  <si>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</si>
  <si>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</si>
  <si>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</si>
  <si>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</si>
  <si>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</si>
  <si>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</si>
  <si>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</si>
  <si>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</si>
  <si>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</si>
  <si>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</si>
  <si>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</si>
  <si>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</si>
  <si>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</si>
  <si>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</si>
  <si>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</si>
  <si>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</si>
  <si>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</si>
  <si>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</si>
  <si>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</si>
  <si>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</si>
  <si>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</si>
  <si>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</si>
  <si>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</si>
  <si>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</si>
  <si>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</si>
  <si>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</si>
  <si>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</si>
  <si>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</si>
  <si>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</si>
  <si>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</si>
  <si>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</si>
  <si>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</si>
  <si>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</si>
  <si>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</si>
  <si>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</si>
  <si>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</si>
  <si>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</si>
  <si>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</si>
  <si>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</si>
  <si>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</si>
  <si>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</si>
  <si>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</si>
  <si>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</si>
  <si>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</si>
  <si>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</si>
  <si>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</si>
  <si>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</si>
  <si>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</si>
  <si>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</si>
  <si>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</si>
  <si>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</si>
  <si>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</si>
  <si>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</si>
  <si>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</si>
  <si>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</si>
  <si>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</si>
  <si>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</si>
  <si>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</si>
  <si>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</si>
  <si>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</si>
  <si>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</si>
  <si>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</si>
  <si>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</si>
  <si>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</si>
  <si>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</si>
  <si>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</si>
  <si>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</si>
  <si>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</si>
  <si>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</si>
  <si>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</si>
  <si>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</si>
  <si>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</si>
  <si>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</si>
  <si>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</si>
  <si>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</si>
  <si>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</si>
  <si>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</si>
  <si>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</si>
  <si>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</si>
  <si>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</si>
  <si>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</si>
  <si>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</si>
  <si>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</si>
  <si>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</si>
  <si>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</si>
  <si>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</si>
  <si>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</si>
  <si>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</si>
  <si>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</si>
  <si>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</si>
  <si>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</si>
  <si>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</si>
  <si>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</si>
  <si>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</si>
  <si>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</si>
  <si>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</si>
  <si>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</si>
  <si>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</si>
  <si>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</si>
  <si>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</si>
  <si>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</si>
  <si>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</si>
  <si>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</si>
  <si>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</si>
  <si>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</si>
  <si>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</si>
  <si>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</si>
  <si>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</si>
  <si>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</si>
  <si>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</si>
  <si>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</si>
  <si>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</si>
  <si>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</si>
  <si>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</si>
  <si>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</si>
  <si>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</si>
  <si>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</si>
  <si>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</si>
  <si>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</si>
  <si>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</si>
  <si>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</si>
  <si>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</si>
  <si>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</si>
  <si>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</si>
  <si>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</si>
  <si>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</si>
  <si>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</si>
  <si>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</si>
  <si>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</si>
  <si>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</si>
  <si>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</si>
  <si>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</si>
  <si>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</si>
  <si>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</si>
  <si>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</si>
  <si>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</si>
  <si>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</si>
  <si>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</si>
  <si>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</si>
  <si>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</si>
  <si>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</si>
  <si>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</si>
  <si>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</si>
  <si>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</si>
  <si>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</si>
  <si>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</si>
  <si>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</si>
  <si>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</si>
  <si>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</si>
  <si>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</si>
  <si>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</si>
  <si>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</si>
  <si>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</si>
  <si>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</si>
  <si>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</si>
  <si>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</si>
  <si>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</si>
  <si>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</si>
  <si>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</si>
  <si>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</si>
  <si>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</si>
  <si>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</si>
  <si>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</si>
  <si>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</si>
  <si>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</si>
  <si>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</si>
  <si>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</si>
  <si>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</si>
  <si>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</si>
  <si>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</si>
  <si>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</si>
  <si>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</si>
  <si>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</si>
  <si>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</si>
  <si>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</si>
  <si>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</si>
  <si>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</si>
  <si>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</si>
  <si>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</si>
  <si>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</si>
  <si>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</si>
  <si>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</si>
  <si>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</si>
  <si>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</si>
  <si>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</si>
  <si>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</si>
  <si>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</si>
  <si>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</si>
  <si>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</si>
  <si>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</si>
  <si>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</si>
  <si>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</si>
  <si>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</si>
  <si>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</si>
  <si>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</si>
  <si>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</si>
  <si>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</si>
  <si>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</si>
  <si>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</si>
  <si>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</si>
  <si>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</si>
  <si>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</si>
  <si>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</si>
  <si>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</si>
  <si>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</si>
  <si>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</si>
  <si>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</si>
  <si>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</si>
  <si>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</si>
  <si>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</si>
  <si>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</si>
  <si>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</si>
  <si>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</si>
  <si>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</si>
  <si>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</si>
  <si>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</si>
  <si>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</si>
  <si>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</si>
  <si>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</si>
  <si>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</si>
  <si>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</si>
  <si>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</si>
  <si>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</si>
  <si>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</si>
  <si>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</si>
  <si>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</si>
  <si>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</si>
  <si>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</si>
  <si>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</si>
  <si>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</si>
  <si>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</si>
  <si>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</si>
  <si>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</si>
  <si>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</si>
  <si>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</si>
  <si>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</si>
  <si>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</si>
  <si>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</si>
  <si>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</si>
  <si>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</si>
  <si>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</si>
  <si>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</si>
  <si>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</si>
  <si>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</si>
  <si>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</si>
  <si>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</si>
  <si>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</si>
  <si>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</si>
  <si>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</si>
  <si>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</si>
  <si>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</si>
  <si>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</si>
  <si>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</si>
  <si>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</si>
  <si>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</si>
  <si>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</si>
  <si>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</si>
  <si>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</si>
  <si>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</si>
  <si>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</si>
  <si>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</si>
  <si>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</si>
  <si>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</si>
  <si>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</si>
  <si>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</si>
  <si>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</si>
  <si>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</si>
  <si>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</si>
  <si>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</si>
  <si>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</si>
  <si>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</si>
  <si>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</si>
  <si>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</si>
  <si>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</si>
  <si>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</si>
  <si>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</si>
  <si>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</si>
  <si>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</si>
  <si>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</si>
  <si>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</si>
  <si>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</si>
  <si>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</si>
  <si>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</si>
  <si>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</si>
  <si>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</si>
  <si>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</si>
  <si>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</si>
  <si>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</si>
  <si>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</si>
  <si>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</si>
  <si>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</si>
  <si>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</si>
  <si>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</si>
  <si>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</si>
  <si>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</si>
  <si>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</si>
  <si>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</si>
  <si>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</si>
  <si>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</si>
  <si>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</si>
  <si>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</si>
  <si>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</si>
  <si>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</si>
  <si>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</si>
  <si>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</si>
  <si>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</si>
  <si>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</si>
  <si>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</si>
  <si>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</si>
  <si>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</si>
  <si>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</si>
  <si>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</si>
  <si>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</si>
  <si>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</si>
  <si>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</si>
  <si>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</si>
  <si>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</si>
  <si>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</si>
  <si>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</si>
  <si>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</si>
  <si>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</si>
  <si>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</si>
  <si>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</si>
  <si>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</si>
  <si>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</si>
  <si>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</si>
  <si>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</si>
  <si>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</si>
  <si>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</si>
  <si>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</si>
  <si>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</si>
  <si>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</si>
  <si>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</si>
  <si>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</si>
  <si>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</si>
  <si>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</si>
  <si>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</si>
  <si>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</si>
  <si>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</si>
  <si>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</si>
  <si>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</si>
  <si>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</si>
  <si>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</si>
  <si>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</si>
  <si>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</si>
  <si>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</si>
  <si>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</si>
  <si>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</si>
  <si>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</si>
  <si>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</si>
  <si>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</si>
  <si>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</si>
  <si>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</si>
  <si>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</si>
  <si>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</si>
  <si>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</si>
  <si>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</si>
  <si>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</si>
  <si>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</si>
  <si>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</si>
  <si>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</si>
  <si>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</si>
  <si>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</si>
  <si>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</si>
  <si>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</si>
  <si>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</si>
  <si>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</si>
  <si>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</si>
  <si>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</si>
  <si>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</si>
  <si>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</si>
  <si>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</si>
  <si>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</si>
  <si>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</si>
  <si>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</si>
  <si>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</si>
  <si>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</si>
  <si>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</si>
  <si>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</si>
  <si>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</si>
  <si>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</si>
  <si>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</si>
  <si>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</si>
  <si>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</si>
  <si>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</si>
  <si>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</si>
  <si>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</si>
  <si>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</si>
  <si>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</si>
  <si>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</si>
  <si>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</si>
  <si>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</si>
  <si>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</si>
  <si>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</si>
  <si>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</si>
  <si>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</si>
  <si>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</si>
  <si>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</si>
  <si>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</si>
  <si>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</si>
  <si>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</si>
  <si>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</si>
  <si>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</si>
  <si>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</si>
  <si>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</si>
  <si>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</si>
  <si>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</si>
  <si>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</si>
  <si>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</si>
  <si>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</si>
  <si>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</si>
  <si>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</si>
  <si>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</si>
  <si>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</si>
  <si>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</si>
  <si>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</si>
  <si>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</si>
  <si>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</si>
  <si>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</si>
  <si>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</si>
  <si>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</si>
  <si>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</si>
  <si>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</si>
  <si>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</si>
  <si>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</si>
  <si>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</si>
  <si>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</si>
  <si>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</si>
  <si>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</si>
  <si>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</si>
  <si>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</si>
  <si>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</si>
  <si>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</si>
  <si>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</si>
  <si>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</si>
  <si>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</si>
  <si>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</si>
  <si>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</si>
  <si>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</si>
  <si>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</si>
  <si>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</si>
  <si>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</si>
  <si>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</si>
  <si>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</si>
  <si>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</si>
  <si>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</si>
  <si>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</si>
  <si>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</si>
  <si>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</si>
  <si>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</si>
  <si>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</si>
  <si>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</si>
  <si>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</si>
  <si>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</si>
  <si>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</si>
  <si>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</si>
  <si>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</si>
  <si>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</si>
  <si>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</si>
  <si>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</si>
  <si>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</si>
  <si>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</si>
  <si>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</si>
  <si>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</si>
  <si>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</si>
  <si>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</si>
  <si>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</si>
  <si>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</si>
  <si>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</si>
  <si>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</si>
  <si>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</si>
  <si>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</si>
  <si>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</si>
  <si>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</si>
  <si>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</si>
  <si>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</si>
  <si>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</si>
  <si>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</si>
  <si>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</si>
  <si>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</si>
  <si>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</si>
  <si>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</si>
  <si>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</si>
  <si>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</si>
  <si>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</si>
  <si>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</si>
  <si>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</si>
  <si>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</si>
  <si>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</si>
  <si>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</si>
  <si>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</si>
  <si>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</si>
  <si>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</si>
  <si>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</si>
  <si>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</si>
  <si>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</si>
  <si>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</si>
  <si>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</si>
  <si>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</si>
  <si>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</si>
  <si>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</si>
  <si>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</si>
  <si>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</si>
  <si>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</si>
  <si>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</si>
  <si>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</si>
  <si>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</si>
  <si>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</si>
  <si>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</si>
  <si>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</si>
  <si>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</si>
  <si>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</si>
  <si>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</si>
  <si>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</si>
  <si>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</si>
  <si>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</si>
  <si>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</si>
  <si>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</si>
  <si>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</si>
  <si>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</si>
  <si>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</si>
  <si>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</si>
  <si>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</si>
  <si>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</si>
  <si>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</si>
  <si>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</si>
  <si>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</si>
  <si>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</si>
  <si>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</si>
  <si>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</si>
  <si>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</si>
  <si>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</si>
  <si>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</si>
  <si>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</si>
  <si>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</si>
  <si>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</si>
  <si>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</si>
  <si>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</si>
  <si>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</si>
  <si>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</si>
  <si>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</si>
  <si>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</si>
  <si>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</si>
  <si>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</si>
  <si>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</si>
  <si>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</si>
  <si>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</si>
  <si>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</si>
  <si>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</si>
  <si>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</si>
  <si>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</si>
  <si>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</si>
  <si>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</si>
  <si>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</si>
  <si>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</si>
  <si>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</si>
  <si>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</si>
  <si>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</si>
  <si>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</si>
  <si>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</si>
  <si>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</si>
  <si>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</si>
  <si>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</si>
  <si>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</si>
  <si>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</si>
  <si>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</si>
  <si>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</si>
  <si>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</si>
  <si>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</si>
  <si>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</si>
  <si>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</si>
  <si>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</si>
  <si>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</si>
  <si>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</si>
  <si>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</si>
  <si>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</si>
  <si>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</si>
  <si>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</si>
  <si>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</si>
  <si>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</si>
  <si>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</si>
  <si>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</si>
  <si>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</si>
  <si>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</si>
  <si>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</si>
  <si>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</si>
  <si>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</si>
  <si>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</si>
  <si>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</si>
  <si>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</si>
  <si>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</si>
  <si>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</si>
  <si>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</si>
  <si>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</si>
  <si>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</si>
  <si>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</si>
  <si>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</si>
  <si>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</si>
  <si>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</si>
  <si>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</si>
  <si>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</si>
  <si>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</si>
  <si>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</si>
  <si>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</si>
  <si>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</si>
  <si>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</si>
  <si>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</si>
  <si>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</si>
  <si>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</si>
  <si>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</si>
  <si>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</si>
  <si>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</si>
  <si>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</si>
  <si>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</si>
  <si>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</si>
  <si>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</si>
  <si>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</si>
  <si>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</si>
  <si>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</si>
  <si>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</si>
  <si>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</si>
  <si>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</si>
  <si>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</si>
  <si>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</si>
  <si>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</si>
  <si>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</si>
  <si>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</si>
  <si>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</si>
  <si>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</si>
  <si>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</si>
  <si>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</si>
  <si>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</si>
  <si>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</si>
  <si>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</si>
  <si>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</si>
  <si>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</si>
  <si>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</si>
  <si>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</si>
  <si>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</si>
  <si>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</si>
  <si>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</si>
  <si>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</si>
  <si>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</si>
  <si>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</si>
  <si>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</si>
  <si>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</si>
  <si>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</si>
  <si>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</si>
  <si>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</si>
  <si>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</si>
  <si>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</si>
  <si>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</si>
  <si>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</si>
  <si>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</si>
  <si>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</si>
  <si>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</si>
  <si>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</si>
  <si>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</si>
  <si>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</si>
  <si>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</si>
  <si>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</si>
  <si>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</si>
  <si>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</si>
  <si>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</si>
  <si>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</si>
  <si>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</si>
  <si>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</si>
  <si>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</si>
  <si>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</si>
  <si>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</si>
  <si>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</si>
  <si>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</si>
  <si>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</si>
  <si>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</si>
  <si>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</si>
  <si>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</si>
  <si>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</si>
  <si>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</si>
  <si>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</si>
  <si>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</si>
  <si>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</si>
  <si>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</si>
  <si>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</si>
  <si>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</si>
  <si>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</si>
  <si>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</si>
  <si>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</si>
  <si>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</si>
  <si>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</si>
  <si>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</si>
  <si>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</si>
  <si>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</si>
  <si>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</si>
  <si>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</si>
  <si>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</si>
  <si>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</si>
  <si>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</si>
  <si>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</si>
  <si>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</si>
  <si>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</si>
  <si>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</si>
  <si>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</si>
  <si>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</si>
  <si>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</si>
  <si>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</si>
  <si>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</si>
  <si>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</si>
  <si>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</si>
  <si>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</si>
  <si>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</si>
  <si>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</si>
  <si>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</si>
  <si>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</si>
  <si>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</si>
  <si>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</si>
  <si>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</si>
  <si>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</si>
  <si>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</si>
  <si>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</si>
  <si>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</si>
  <si>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</si>
  <si>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</si>
  <si>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</si>
  <si>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</si>
  <si>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</si>
  <si>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</si>
  <si>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</si>
  <si>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</si>
  <si>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</si>
  <si>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</si>
  <si>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</si>
  <si>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</si>
  <si>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</si>
  <si>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</si>
  <si>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</si>
  <si>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</si>
  <si>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</si>
  <si>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</si>
  <si>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</si>
  <si>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</si>
  <si>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</si>
  <si>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</si>
  <si>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</si>
  <si>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</si>
  <si>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</si>
  <si>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</si>
  <si>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</si>
  <si>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</si>
  <si>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</si>
  <si>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</si>
  <si>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</si>
  <si>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</si>
  <si>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</si>
  <si>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</si>
  <si>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</si>
  <si>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</si>
  <si>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</si>
  <si>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</si>
  <si>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</si>
  <si>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</si>
  <si>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</si>
  <si>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</si>
  <si>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</si>
  <si>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</si>
  <si>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</si>
  <si>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</si>
  <si>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</si>
  <si>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</si>
  <si>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</si>
  <si>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</si>
  <si>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</si>
  <si>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</si>
  <si>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</si>
  <si>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</si>
  <si>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</si>
  <si>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</si>
  <si>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</si>
  <si>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</si>
  <si>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</si>
  <si>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</si>
  <si>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</si>
  <si>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</si>
  <si>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</si>
  <si>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</si>
  <si>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</si>
  <si>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</si>
  <si>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</si>
  <si>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</si>
  <si>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</si>
  <si>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</si>
  <si>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</si>
  <si>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</si>
  <si>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</si>
  <si>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</si>
  <si>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</si>
  <si>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</si>
  <si>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</si>
  <si>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</si>
  <si>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</si>
  <si>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</si>
  <si>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</si>
  <si>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</si>
  <si>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</si>
  <si>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</si>
  <si>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</si>
  <si>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</si>
  <si>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</si>
  <si>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</si>
  <si>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</si>
  <si>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</si>
  <si>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</si>
  <si>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</si>
  <si>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</si>
  <si>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</si>
  <si>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</si>
  <si>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</si>
  <si>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</si>
  <si>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</si>
  <si>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</si>
  <si>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</si>
  <si>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</si>
  <si>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</si>
  <si>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</si>
  <si>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</si>
  <si>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</si>
  <si>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</si>
  <si>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</si>
  <si>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</si>
  <si>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</si>
  <si>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</si>
  <si>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</si>
  <si>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</si>
  <si>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</si>
  <si>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</si>
  <si>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</si>
  <si>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</si>
  <si>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</si>
  <si>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</si>
  <si>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</si>
  <si>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</si>
  <si>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</si>
  <si>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</si>
  <si>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</si>
  <si>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</si>
  <si>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</si>
  <si>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</si>
  <si>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</si>
  <si>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</si>
  <si>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</si>
  <si>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</si>
  <si>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</si>
  <si>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</si>
  <si>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</si>
  <si>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</si>
  <si>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</si>
  <si>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</si>
  <si>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</si>
  <si>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</si>
  <si>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</si>
  <si>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</si>
  <si>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</si>
  <si>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</si>
  <si>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</si>
  <si>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</si>
  <si>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</si>
  <si>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</si>
  <si>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</si>
  <si>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</si>
  <si>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</si>
  <si>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</si>
  <si>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</si>
  <si>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</si>
  <si>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</si>
  <si>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</si>
  <si>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</si>
  <si>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</si>
  <si>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</si>
  <si>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</si>
  <si>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</si>
  <si>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</si>
  <si>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</si>
  <si>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</si>
  <si>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</si>
  <si>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</si>
  <si>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</si>
  <si>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</si>
  <si>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</si>
  <si>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</si>
  <si>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</si>
  <si>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</si>
  <si>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</si>
  <si>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</si>
  <si>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</si>
  <si>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</si>
  <si>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</si>
  <si>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</si>
  <si>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</si>
  <si>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</si>
  <si>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</si>
  <si>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</si>
  <si>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</si>
  <si>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</si>
  <si>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</si>
  <si>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</si>
  <si>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</si>
  <si>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</si>
  <si>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</si>
  <si>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</si>
  <si>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</si>
  <si>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</si>
  <si>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</si>
  <si>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</si>
  <si>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</si>
  <si>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</si>
  <si>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</si>
  <si>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</si>
  <si>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</si>
  <si>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</si>
  <si>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</si>
  <si>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</si>
  <si>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</si>
  <si>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</si>
  <si>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</si>
  <si>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</si>
  <si>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</si>
  <si>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</si>
  <si>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</si>
  <si>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</si>
  <si>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</si>
  <si>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</si>
  <si>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</si>
  <si>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</si>
  <si>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</si>
  <si>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</si>
  <si>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</si>
  <si>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</si>
  <si>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</si>
  <si>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</si>
  <si>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</si>
  <si>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</si>
  <si>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</si>
  <si>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</si>
  <si>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</si>
  <si>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</si>
  <si>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</si>
  <si>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</si>
  <si>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</si>
  <si>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</si>
  <si>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</si>
  <si>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</si>
  <si>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</si>
  <si>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</si>
  <si>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</si>
  <si>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</si>
  <si>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</si>
  <si>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</si>
  <si>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</si>
  <si>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</si>
  <si>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</si>
  <si>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</si>
  <si>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</si>
  <si>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</si>
  <si>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</si>
  <si>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</si>
  <si>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</si>
  <si>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</si>
  <si>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</si>
  <si>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</si>
  <si>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</si>
  <si>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</si>
  <si>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</si>
  <si>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</si>
  <si>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</si>
  <si>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</si>
  <si>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</si>
  <si>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</si>
  <si>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</si>
  <si>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</si>
  <si>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</si>
  <si>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</si>
  <si>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</si>
  <si>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</si>
  <si>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</si>
  <si>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</si>
  <si>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</si>
  <si>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</si>
  <si>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</si>
  <si>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</si>
  <si>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</si>
  <si>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</si>
  <si>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</si>
  <si>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</si>
  <si>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</si>
  <si>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</si>
  <si>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</si>
  <si>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</si>
  <si>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</si>
  <si>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</si>
  <si>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</si>
  <si>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</si>
  <si>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</si>
  <si>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</si>
  <si>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</si>
  <si>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</si>
  <si>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</si>
  <si>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</si>
  <si>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</si>
  <si>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</si>
  <si>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</si>
  <si>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</si>
  <si>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</si>
  <si>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</si>
  <si>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</si>
  <si>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</si>
  <si>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</si>
  <si>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</si>
  <si>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</si>
  <si>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</si>
  <si>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</si>
  <si>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</si>
  <si>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</si>
  <si>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</si>
  <si>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</si>
  <si>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</si>
  <si>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</si>
  <si>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</si>
  <si>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</si>
  <si>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</si>
  <si>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</si>
  <si>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</si>
  <si>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</si>
  <si>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</si>
  <si>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</si>
  <si>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</si>
  <si>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</si>
  <si>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</si>
  <si>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</si>
  <si>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</si>
  <si>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</si>
  <si>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</si>
  <si>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</si>
  <si>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</si>
  <si>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</si>
  <si>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</si>
  <si>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</si>
  <si>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</si>
  <si>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</si>
  <si>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</si>
  <si>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</si>
  <si>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</si>
  <si>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</si>
  <si>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</si>
  <si>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</si>
  <si>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</si>
  <si>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</si>
  <si>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</si>
  <si>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</si>
  <si>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</si>
  <si>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</si>
  <si>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</si>
  <si>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</si>
  <si>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</si>
  <si>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</si>
  <si>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</si>
  <si>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</si>
  <si>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</si>
  <si>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</si>
  <si>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</si>
  <si>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</si>
  <si>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</si>
  <si>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</si>
  <si>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</si>
  <si>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</si>
  <si>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</si>
  <si>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</si>
  <si>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</si>
  <si>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</si>
  <si>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</si>
  <si>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</si>
  <si>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</si>
  <si>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</si>
  <si>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</si>
  <si>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</si>
  <si>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</si>
  <si>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</si>
  <si>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</si>
  <si>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</si>
  <si>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</si>
  <si>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</si>
  <si>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</si>
  <si>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</si>
  <si>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</si>
  <si>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</si>
  <si>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</si>
  <si>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</si>
  <si>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</si>
  <si>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</si>
  <si>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</si>
  <si>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</si>
  <si>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</si>
  <si>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</si>
  <si>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</si>
  <si>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</si>
  <si>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</si>
  <si>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</si>
  <si>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</si>
  <si>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</si>
  <si>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</si>
  <si>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</si>
  <si>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</si>
  <si>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</si>
  <si>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</si>
  <si>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</si>
  <si>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</si>
  <si>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</si>
  <si>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</si>
  <si>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</si>
  <si>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</si>
  <si>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</si>
  <si>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</si>
  <si>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</si>
  <si>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</si>
  <si>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</si>
  <si>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</si>
  <si>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</si>
  <si>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</si>
  <si>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</si>
  <si>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</si>
  <si>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</si>
  <si>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</si>
  <si>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</si>
  <si>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</si>
  <si>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</si>
  <si>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</si>
  <si>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</si>
  <si>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</si>
  <si>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</si>
  <si>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</si>
  <si>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</si>
  <si>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</si>
  <si>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</si>
  <si>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</si>
  <si>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</si>
  <si>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</si>
  <si>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</si>
  <si>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</si>
  <si>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</si>
  <si>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</si>
  <si>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</si>
  <si>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</si>
  <si>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</si>
  <si>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</si>
  <si>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</si>
  <si>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</si>
  <si>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</si>
  <si>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</si>
  <si>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</si>
  <si>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</si>
  <si>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</si>
  <si>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</si>
  <si>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</si>
  <si>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</si>
  <si>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</si>
  <si>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</si>
  <si>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</si>
  <si>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</si>
  <si>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</si>
  <si>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</si>
  <si>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</si>
  <si>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</si>
  <si>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</si>
  <si>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</si>
  <si>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</si>
  <si>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</si>
  <si>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</si>
  <si>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</si>
  <si>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</si>
  <si>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</si>
  <si>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</si>
  <si>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</si>
  <si>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</si>
  <si>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</si>
  <si>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</si>
  <si>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</si>
  <si>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</si>
  <si>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</si>
  <si>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</si>
  <si>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</si>
  <si>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</si>
  <si>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</si>
  <si>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</si>
  <si>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</si>
  <si>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</si>
  <si>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</si>
  <si>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</si>
  <si>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</si>
  <si>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</si>
  <si>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</si>
  <si>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</si>
  <si>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</si>
  <si>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</si>
  <si>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</si>
  <si>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</si>
  <si>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</si>
  <si>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</si>
  <si>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</si>
  <si>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</si>
  <si>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</si>
  <si>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</si>
  <si>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</si>
  <si>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</si>
  <si>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</si>
  <si>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</si>
  <si>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</si>
  <si>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</si>
  <si>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</si>
  <si>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</si>
  <si>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</si>
  <si>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</si>
  <si>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</si>
  <si>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</si>
  <si>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</si>
  <si>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</si>
  <si>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</si>
  <si>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</si>
  <si>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</si>
  <si>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</si>
  <si>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</si>
  <si>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</si>
  <si>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</si>
  <si>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</si>
  <si>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</si>
  <si>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</si>
  <si>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</si>
  <si>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</si>
  <si>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</si>
  <si>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</si>
  <si>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</si>
  <si>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</si>
  <si>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</si>
  <si>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</si>
  <si>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</si>
  <si>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</si>
  <si>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</si>
  <si>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</si>
  <si>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</si>
  <si>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</si>
  <si>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</si>
  <si>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</si>
  <si>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</si>
  <si>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</si>
  <si>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</si>
  <si>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</si>
  <si>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</si>
  <si>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</si>
  <si>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</si>
  <si>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</si>
  <si>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</si>
  <si>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</si>
  <si>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</si>
  <si>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</si>
  <si>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</si>
  <si>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</si>
  <si>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</si>
  <si>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</si>
  <si>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</si>
  <si>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</si>
  <si>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</si>
  <si>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</si>
  <si>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</si>
  <si>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</si>
  <si>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</si>
  <si>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</si>
  <si>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</si>
  <si>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</si>
  <si>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</si>
  <si>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</si>
  <si>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</si>
  <si>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</si>
  <si>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</si>
  <si>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</si>
  <si>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</si>
  <si>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</si>
  <si>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</si>
  <si>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</si>
  <si>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</si>
  <si>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</si>
  <si>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</si>
  <si>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</si>
  <si>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</si>
  <si>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</si>
  <si>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</si>
  <si>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</si>
  <si>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</si>
  <si>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</si>
  <si>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</si>
  <si>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</si>
  <si>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</si>
  <si>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</si>
  <si>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</si>
  <si>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</si>
  <si>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</si>
  <si>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</si>
  <si>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</si>
  <si>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</si>
  <si>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</si>
  <si>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</si>
  <si>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</si>
  <si>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</si>
  <si>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</si>
  <si>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</si>
  <si>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</si>
  <si>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</si>
  <si>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</si>
  <si>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</si>
  <si>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</si>
  <si>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</si>
  <si>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</si>
  <si>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</si>
  <si>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</si>
  <si>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</si>
  <si>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</si>
  <si>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</si>
  <si>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</si>
  <si>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</si>
  <si>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</si>
  <si>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</si>
  <si>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</si>
  <si>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</si>
  <si>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</si>
  <si>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</si>
  <si>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</si>
  <si>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</si>
  <si>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</si>
  <si>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</si>
  <si>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</si>
  <si>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</si>
  <si>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</si>
  <si>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</si>
  <si>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</si>
  <si>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</si>
  <si>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</si>
  <si>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</si>
  <si>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</si>
  <si>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</si>
  <si>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</si>
  <si>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</si>
  <si>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</si>
  <si>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</si>
  <si>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</si>
  <si>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</si>
  <si>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</si>
  <si>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</si>
  <si>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</si>
  <si>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</si>
  <si>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</si>
  <si>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</si>
  <si>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</si>
  <si>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</si>
  <si>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</si>
  <si>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</si>
  <si>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</si>
  <si>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</si>
  <si>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</si>
  <si>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</si>
  <si>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</si>
  <si>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</si>
  <si>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</si>
  <si>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</si>
  <si>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</si>
  <si>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</si>
  <si>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</si>
  <si>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</si>
  <si>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</si>
  <si>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</si>
  <si>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</si>
  <si>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</si>
  <si>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</si>
  <si>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</si>
  <si>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</si>
  <si>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</si>
  <si>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</si>
  <si>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</si>
  <si>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</si>
  <si>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</si>
  <si>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</si>
  <si>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</si>
  <si>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</si>
  <si>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</si>
  <si>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</si>
  <si>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</si>
  <si>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</si>
  <si>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</si>
  <si>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</si>
  <si>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</si>
  <si>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</si>
  <si>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</si>
  <si>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</si>
  <si>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</si>
  <si>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</si>
  <si>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</si>
  <si>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</si>
  <si>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</si>
  <si>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</si>
  <si>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</si>
  <si>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</si>
  <si>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</si>
  <si>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</si>
  <si>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</si>
  <si>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</si>
  <si>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</si>
  <si>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</si>
  <si>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</si>
  <si>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</si>
  <si>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</si>
  <si>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</si>
  <si>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</si>
  <si>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</si>
  <si>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</si>
  <si>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</si>
  <si>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</si>
  <si>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</si>
  <si>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</si>
  <si>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</si>
  <si>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</si>
  <si>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</si>
  <si>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</si>
  <si>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</si>
  <si>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</si>
  <si>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</si>
  <si>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</si>
  <si>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</si>
  <si>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</si>
  <si>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</si>
  <si>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</si>
  <si>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</si>
  <si>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</si>
  <si>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</si>
  <si>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</si>
  <si>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</si>
  <si>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</si>
  <si>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</si>
  <si>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</si>
  <si>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</si>
  <si>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</si>
  <si>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</si>
  <si>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</si>
  <si>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</si>
  <si>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</si>
  <si>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</si>
  <si>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</si>
  <si>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</si>
  <si>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</si>
  <si>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</si>
  <si>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</si>
  <si>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</si>
  <si>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</si>
  <si>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</si>
  <si>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</si>
  <si>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</si>
  <si>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</si>
  <si>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</si>
  <si>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</si>
  <si>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</si>
  <si>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</si>
  <si>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</si>
  <si>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</si>
  <si>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</si>
  <si>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</si>
  <si>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</si>
  <si>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</si>
  <si>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</si>
  <si>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</si>
  <si>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</si>
  <si>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</si>
  <si>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</si>
  <si>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</si>
  <si>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</si>
  <si>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</si>
  <si>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</si>
  <si>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</si>
  <si>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</si>
  <si>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</si>
  <si>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</si>
  <si>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</si>
  <si>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</si>
  <si>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</si>
  <si>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</si>
  <si>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</si>
  <si>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</si>
  <si>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</si>
  <si>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</si>
  <si>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</si>
  <si>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</si>
  <si>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</si>
  <si>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</si>
  <si>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</si>
  <si>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</si>
  <si>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</si>
  <si>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</si>
  <si>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</si>
  <si>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</si>
  <si>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</si>
  <si>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</si>
  <si>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</si>
  <si>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</si>
  <si>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</si>
  <si>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</si>
  <si>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</si>
  <si>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</si>
  <si>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</si>
  <si>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</si>
  <si>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</si>
  <si>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</si>
  <si>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</si>
  <si>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</si>
  <si>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</si>
  <si>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</si>
  <si>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</si>
  <si>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</si>
  <si>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</si>
  <si>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</si>
  <si>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</si>
  <si>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</si>
  <si>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</si>
  <si>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</si>
  <si>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</si>
  <si>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</si>
  <si>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</si>
  <si>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</si>
  <si>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</si>
  <si>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</si>
  <si>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</si>
  <si>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</si>
  <si>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</si>
  <si>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</si>
  <si>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</si>
  <si>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</si>
  <si>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</si>
  <si>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</si>
  <si>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</si>
  <si>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</si>
  <si>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</si>
  <si>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</si>
  <si>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</si>
  <si>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</si>
  <si>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</si>
  <si>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</si>
  <si>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</si>
  <si>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</si>
  <si>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</si>
  <si>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</si>
  <si>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</si>
  <si>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</si>
  <si>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</si>
  <si>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</si>
  <si>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</si>
  <si>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</si>
  <si>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</si>
  <si>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</si>
  <si>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</si>
  <si>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</si>
  <si>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</si>
  <si>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</si>
  <si>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</si>
  <si>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</si>
  <si>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</si>
  <si>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</si>
  <si>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</si>
  <si>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</si>
  <si>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</si>
  <si>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</si>
  <si>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</si>
  <si>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</si>
  <si>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</si>
  <si>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</si>
  <si>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</si>
  <si>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</si>
  <si>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</si>
  <si>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</si>
  <si>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</si>
  <si>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</si>
  <si>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</si>
  <si>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</si>
  <si>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</si>
  <si>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</si>
  <si>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</si>
  <si>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</si>
  <si>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</si>
  <si>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</si>
  <si>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</si>
  <si>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</si>
  <si>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</si>
  <si>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</si>
  <si>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</si>
  <si>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</si>
  <si>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</si>
  <si>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</si>
  <si>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</si>
  <si>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</si>
  <si>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</si>
  <si>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</si>
  <si>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</si>
  <si>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</si>
  <si>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</si>
  <si>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</si>
  <si>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</si>
  <si>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</si>
  <si>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</si>
  <si>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</si>
  <si>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</si>
  <si>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</si>
  <si>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</si>
  <si>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</si>
  <si>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</si>
  <si>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</si>
  <si>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</si>
  <si>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</si>
  <si>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</si>
  <si>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</si>
  <si>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</si>
  <si>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</si>
  <si>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</si>
  <si>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</si>
  <si>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</si>
  <si>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</si>
  <si>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</si>
  <si>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</si>
  <si>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</si>
  <si>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</si>
  <si>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</si>
  <si>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</si>
  <si>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</si>
  <si>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</si>
  <si>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</si>
  <si>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</si>
  <si>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</si>
  <si>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</si>
  <si>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</si>
  <si>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</si>
  <si>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</si>
  <si>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</si>
  <si>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</si>
  <si>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</si>
  <si>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</si>
  <si>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</si>
  <si>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</si>
  <si>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</si>
  <si>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</si>
  <si>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</si>
  <si>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</si>
  <si>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</si>
  <si>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</si>
  <si>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</si>
  <si>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</si>
  <si>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</si>
  <si>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</si>
  <si>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</si>
  <si>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</si>
  <si>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</si>
  <si>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</si>
  <si>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</si>
  <si>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</si>
  <si>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</si>
  <si>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</si>
  <si>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</si>
  <si>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</si>
  <si>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</si>
  <si>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</si>
  <si>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</si>
  <si>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</si>
  <si>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</si>
  <si>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</si>
  <si>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</si>
  <si>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</si>
  <si>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</si>
  <si>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</si>
  <si>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</si>
  <si>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</si>
  <si>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</si>
  <si>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</si>
  <si>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</si>
  <si>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</si>
  <si>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</si>
  <si>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</si>
  <si>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</si>
  <si>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</si>
  <si>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</si>
  <si>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</si>
  <si>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</si>
  <si>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</si>
  <si>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</si>
  <si>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</si>
  <si>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</si>
  <si>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</si>
  <si>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</si>
  <si>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</si>
  <si>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</si>
  <si>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</si>
  <si>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</si>
  <si>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</si>
  <si>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</si>
  <si>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</si>
  <si>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</si>
  <si>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</si>
  <si>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</si>
  <si>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</si>
  <si>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</si>
  <si>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</si>
  <si>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</si>
  <si>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</si>
  <si>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</si>
  <si>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</si>
  <si>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</si>
  <si>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</si>
  <si>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</si>
  <si>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</si>
  <si>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</si>
  <si>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</si>
  <si>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</si>
  <si>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</si>
  <si>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</si>
  <si>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</si>
  <si>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</si>
  <si>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</si>
  <si>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</si>
  <si>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</si>
  <si>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</si>
  <si>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</si>
  <si>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</si>
  <si>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</si>
  <si>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</si>
  <si>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</si>
  <si>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</si>
  <si>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</si>
  <si>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</si>
  <si>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</si>
  <si>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</si>
  <si>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</si>
  <si>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</si>
  <si>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</si>
  <si>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</si>
  <si>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</si>
  <si>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</si>
  <si>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</si>
  <si>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</si>
  <si>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</si>
  <si>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</si>
  <si>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</si>
  <si>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</si>
  <si>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</si>
  <si>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</si>
  <si>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</si>
  <si>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</si>
  <si>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</si>
  <si>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</si>
  <si>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</si>
  <si>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</si>
  <si>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</si>
  <si>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</si>
  <si>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</si>
  <si>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</si>
  <si>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</si>
  <si>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</si>
  <si>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</si>
  <si>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</si>
  <si>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</si>
  <si>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</si>
  <si>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</si>
  <si>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</si>
  <si>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</si>
  <si>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</si>
  <si>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</si>
  <si>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</si>
  <si>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</si>
  <si>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</si>
  <si>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</si>
  <si>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</si>
  <si>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</si>
  <si>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</si>
  <si>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</si>
  <si>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</si>
  <si>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</si>
  <si>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</si>
  <si>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</si>
  <si>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</si>
  <si>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</si>
  <si>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</si>
  <si>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</si>
  <si>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</si>
  <si>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</si>
  <si>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</si>
  <si>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</si>
  <si>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</si>
  <si>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</si>
  <si>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</si>
  <si>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</si>
  <si>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</si>
  <si>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</si>
  <si>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</si>
  <si>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</si>
  <si>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</si>
  <si>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</si>
  <si>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</si>
  <si>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</si>
  <si>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</si>
  <si>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</si>
  <si>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</si>
  <si>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</si>
  <si>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</si>
  <si>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</si>
  <si>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</si>
  <si>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</si>
  <si>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</si>
  <si>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</si>
  <si>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</si>
  <si>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</si>
  <si>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</si>
  <si>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</si>
  <si>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</si>
  <si>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</si>
  <si>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</si>
  <si>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</si>
  <si>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</si>
  <si>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</si>
  <si>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</si>
  <si>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</si>
  <si>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</si>
  <si>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</si>
  <si>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</si>
  <si>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</si>
  <si>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</si>
  <si>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</si>
  <si>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</si>
  <si>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</si>
  <si>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</si>
  <si>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</si>
  <si>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</si>
  <si>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</si>
  <si>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</si>
  <si>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</si>
  <si>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</si>
  <si>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</si>
  <si>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</si>
  <si>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</si>
  <si>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</si>
  <si>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</si>
  <si>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</si>
  <si>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</si>
  <si>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</si>
  <si>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</si>
  <si>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</si>
  <si>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</si>
  <si>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</si>
  <si>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</si>
  <si>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</si>
  <si>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</si>
  <si>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</si>
  <si>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</si>
  <si>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</si>
  <si>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</si>
  <si>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</si>
  <si>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</si>
  <si>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</si>
  <si>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</si>
  <si>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</si>
  <si>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</si>
  <si>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</si>
  <si>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</si>
  <si>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</si>
  <si>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</si>
  <si>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</si>
  <si>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</si>
  <si>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</si>
  <si>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</si>
  <si>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</si>
  <si>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</si>
  <si>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</si>
  <si>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</si>
  <si>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</si>
  <si>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</si>
  <si>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</si>
  <si>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</si>
  <si>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</si>
  <si>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</si>
  <si>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</si>
  <si>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</si>
  <si>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</si>
  <si>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</si>
  <si>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</si>
  <si>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</si>
  <si>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</si>
  <si>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</si>
  <si>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</si>
  <si>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</si>
  <si>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</si>
  <si>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</si>
  <si>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</si>
  <si>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</si>
  <si>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</si>
  <si>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</si>
  <si>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</si>
  <si>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</si>
  <si>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</si>
  <si>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</si>
  <si>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</si>
  <si>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</si>
  <si>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</si>
  <si>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</si>
  <si>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</si>
  <si>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</si>
  <si>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</si>
  <si>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</si>
  <si>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</si>
  <si>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</si>
  <si>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</si>
  <si>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</si>
  <si>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</si>
  <si>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</si>
  <si>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</si>
  <si>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</si>
  <si>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</si>
  <si>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</si>
  <si>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</si>
  <si>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</si>
  <si>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</si>
  <si>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</si>
  <si>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</si>
  <si>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</si>
  <si>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</si>
  <si>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</si>
  <si>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</si>
  <si>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</si>
  <si>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</si>
  <si>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</si>
  <si>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</si>
  <si>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</si>
  <si>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</si>
  <si>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</si>
  <si>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</si>
  <si>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</si>
  <si>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</si>
  <si>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</si>
  <si>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</si>
  <si>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</si>
  <si>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</si>
  <si>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</si>
  <si>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</si>
  <si>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</si>
  <si>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</si>
  <si>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</si>
  <si>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</si>
  <si>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</si>
  <si>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</si>
  <si>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</si>
  <si>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</si>
  <si>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</si>
  <si>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</si>
  <si>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</si>
  <si>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</si>
  <si>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</si>
  <si>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</si>
  <si>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</si>
  <si>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</si>
  <si>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</si>
  <si>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</si>
  <si>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</si>
  <si>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</si>
  <si>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</si>
  <si>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</si>
  <si>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</si>
  <si>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</si>
  <si>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</si>
  <si>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</si>
  <si>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</si>
  <si>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</si>
  <si>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</si>
  <si>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</si>
  <si>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</si>
  <si>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</si>
  <si>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</si>
  <si>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</si>
  <si>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</si>
  <si>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</si>
  <si>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</si>
  <si>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</si>
  <si>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</si>
  <si>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</si>
  <si>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</si>
  <si>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</si>
  <si>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</si>
  <si>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</si>
  <si>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</si>
  <si>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</si>
  <si>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</si>
  <si>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</si>
  <si>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</si>
  <si>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</si>
  <si>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</si>
  <si>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</si>
  <si>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</si>
  <si>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</si>
  <si>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</si>
  <si>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</si>
  <si>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</si>
  <si>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</si>
  <si>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</si>
  <si>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</si>
  <si>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</si>
  <si>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</si>
  <si>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</si>
  <si>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</si>
  <si>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</si>
  <si>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</si>
  <si>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</si>
  <si>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</si>
  <si>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</si>
  <si>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</si>
  <si>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</si>
  <si>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</si>
  <si>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</si>
  <si>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</si>
  <si>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</si>
  <si>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</si>
  <si>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</si>
  <si>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</si>
  <si>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</si>
  <si>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</si>
  <si>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</si>
  <si>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</si>
  <si>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</si>
  <si>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</si>
  <si>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</si>
  <si>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</si>
  <si>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</si>
  <si>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</si>
  <si>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</si>
  <si>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</si>
  <si>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</si>
  <si>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</si>
  <si>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</si>
  <si>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</si>
  <si>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</si>
  <si>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</si>
  <si>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</si>
  <si>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</si>
  <si>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</si>
  <si>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</si>
  <si>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</si>
  <si>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</si>
  <si>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</si>
  <si>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</si>
  <si>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</si>
  <si>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</si>
  <si>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</si>
  <si>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</si>
  <si>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</si>
  <si>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</si>
  <si>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</si>
  <si>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</si>
  <si>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</si>
  <si>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</si>
  <si>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</si>
  <si>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</si>
  <si>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</si>
  <si>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</si>
  <si>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</si>
  <si>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</si>
  <si>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</si>
  <si>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</si>
  <si>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</si>
  <si>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</si>
  <si>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</si>
  <si>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</si>
  <si>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</si>
  <si>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</si>
  <si>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</si>
  <si>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</si>
  <si>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</si>
  <si>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</si>
  <si>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</si>
  <si>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</si>
  <si>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</si>
  <si>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</si>
  <si>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</si>
  <si>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</si>
  <si>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</si>
  <si>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</si>
  <si>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</si>
  <si>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</si>
  <si>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</si>
  <si>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</si>
  <si>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</si>
  <si>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</si>
  <si>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</si>
  <si>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</si>
  <si>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</si>
  <si>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</si>
  <si>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</si>
  <si>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</si>
  <si>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</si>
  <si>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</si>
  <si>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</si>
  <si>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</si>
  <si>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</si>
  <si>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</si>
  <si>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</si>
  <si>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</si>
  <si>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</si>
  <si>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</si>
  <si>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</si>
  <si>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</si>
  <si>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</si>
  <si>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</si>
  <si>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</si>
  <si>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</si>
  <si>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</si>
  <si>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</si>
  <si>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</si>
  <si>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</si>
  <si>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</si>
  <si>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</si>
  <si>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</si>
  <si>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</si>
  <si>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</si>
  <si>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</si>
  <si>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</si>
  <si>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</si>
  <si>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</si>
  <si>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</si>
  <si>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</si>
  <si>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</si>
  <si>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</si>
  <si>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</si>
  <si>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</si>
  <si>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</si>
  <si>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</si>
  <si>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</si>
  <si>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</si>
  <si>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</si>
  <si>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</si>
  <si>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</si>
  <si>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</si>
  <si>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</si>
  <si>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</si>
  <si>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</si>
  <si>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</si>
  <si>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</si>
  <si>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</si>
  <si>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</si>
  <si>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</si>
  <si>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</si>
  <si>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</si>
  <si>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</si>
  <si>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</si>
  <si>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</si>
  <si>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</si>
  <si>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</si>
  <si>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</si>
  <si>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</si>
  <si>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</si>
  <si>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</si>
  <si>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</si>
  <si>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</si>
  <si>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</si>
  <si>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</si>
  <si>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</si>
  <si>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</si>
  <si>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</si>
  <si>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</si>
  <si>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</si>
  <si>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</si>
  <si>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</si>
  <si>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</si>
  <si>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</si>
  <si>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</si>
  <si>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</si>
  <si>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</si>
  <si>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</si>
  <si>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</si>
  <si>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</si>
  <si>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</si>
  <si>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</si>
  <si>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</si>
  <si>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</si>
  <si>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</si>
  <si>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</si>
  <si>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</si>
  <si>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</si>
  <si>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</si>
  <si>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</si>
  <si>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</si>
  <si>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</si>
  <si>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</si>
  <si>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</si>
  <si>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</si>
  <si>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</si>
  <si>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</si>
  <si>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</si>
  <si>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</si>
  <si>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</si>
  <si>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</si>
  <si>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</si>
  <si>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</si>
  <si>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</si>
  <si>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</si>
  <si>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</si>
  <si>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</si>
  <si>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</si>
  <si>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</si>
  <si>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</si>
  <si>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</si>
  <si>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</si>
  <si>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</si>
  <si>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</si>
  <si>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</si>
  <si>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</si>
  <si>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</si>
  <si>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</si>
  <si>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</si>
  <si>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</si>
  <si>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</si>
  <si>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</si>
  <si>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</si>
  <si>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</si>
  <si>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</si>
  <si>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</si>
  <si>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</si>
  <si>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</si>
  <si>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</si>
  <si>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</si>
  <si>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</si>
  <si>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</si>
  <si>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</si>
  <si>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</si>
  <si>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</si>
  <si>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</si>
  <si>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</si>
  <si>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</si>
  <si>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</si>
  <si>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</si>
  <si>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</si>
  <si>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</si>
  <si>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</si>
  <si>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</si>
  <si>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</si>
  <si>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</si>
  <si>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</si>
  <si>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</si>
  <si>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</si>
  <si>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</si>
  <si>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</si>
  <si>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</si>
  <si>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</si>
  <si>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</si>
  <si>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</si>
  <si>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</si>
  <si>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</si>
  <si>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</si>
  <si>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</si>
  <si>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</si>
  <si>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</si>
  <si>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</si>
  <si>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</si>
  <si>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</si>
  <si>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</si>
  <si>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</si>
  <si>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</si>
  <si>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</si>
  <si>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</si>
  <si>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</si>
  <si>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</si>
  <si>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</si>
  <si>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</si>
  <si>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</si>
  <si>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</si>
  <si>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</si>
  <si>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</si>
  <si>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</si>
  <si>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</si>
  <si>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</si>
  <si>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</si>
  <si>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</si>
  <si>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</si>
  <si>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</si>
  <si>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</si>
  <si>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</si>
  <si>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</si>
  <si>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</si>
  <si>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</si>
  <si>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</si>
  <si>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</si>
  <si>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</si>
  <si>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</si>
  <si>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</si>
  <si>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</si>
  <si>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</si>
  <si>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</si>
  <si>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</si>
  <si>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</si>
  <si>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</si>
  <si>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</si>
  <si>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</si>
  <si>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</si>
  <si>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</si>
  <si>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</si>
  <si>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</si>
  <si>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</si>
  <si>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</si>
  <si>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</si>
  <si>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</si>
  <si>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</si>
  <si>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</si>
  <si>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</si>
  <si>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</si>
  <si>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</si>
  <si>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</si>
  <si>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</si>
  <si>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</si>
  <si>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</si>
  <si>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</si>
  <si>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</si>
  <si>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</si>
  <si>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</si>
  <si>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</si>
  <si>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</si>
  <si>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</si>
  <si>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</si>
  <si>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</si>
  <si>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</si>
  <si>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</si>
  <si>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</si>
  <si>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</si>
  <si>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</si>
  <si>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</si>
  <si>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</si>
  <si>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</si>
  <si>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</si>
  <si>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</si>
  <si>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</si>
  <si>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</si>
  <si>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</si>
  <si>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</si>
  <si>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</si>
  <si>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</si>
  <si>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</si>
  <si>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</si>
  <si>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</si>
  <si>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</si>
  <si>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</si>
  <si>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</si>
  <si>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</si>
  <si>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</si>
  <si>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</si>
  <si>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</si>
  <si>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</si>
  <si>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</si>
  <si>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</si>
  <si>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</si>
  <si>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</si>
  <si>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</si>
  <si>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</si>
  <si>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</si>
  <si>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</si>
  <si>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</si>
  <si>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</si>
  <si>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</si>
  <si>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</si>
  <si>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</si>
  <si>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</si>
  <si>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</si>
  <si>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</si>
  <si>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</si>
  <si>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</si>
  <si>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</si>
  <si>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</si>
  <si>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</si>
  <si>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</si>
  <si>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</si>
  <si>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</si>
  <si>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</si>
  <si>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</si>
  <si>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</si>
  <si>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</si>
  <si>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</si>
  <si>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</si>
  <si>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</si>
  <si>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</si>
  <si>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</si>
  <si>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</si>
  <si>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</si>
  <si>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</si>
  <si>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</si>
  <si>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</si>
  <si>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</si>
  <si>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</si>
  <si>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</si>
  <si>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</si>
  <si>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</si>
  <si>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</si>
  <si>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</si>
  <si>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</si>
  <si>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</si>
  <si>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</si>
  <si>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</si>
  <si>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</si>
  <si>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</si>
  <si>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</si>
  <si>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</si>
  <si>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</si>
  <si>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</si>
  <si>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</si>
  <si>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</si>
  <si>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</si>
  <si>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</si>
  <si>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</si>
  <si>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</si>
  <si>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</si>
  <si>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</si>
  <si>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</si>
  <si>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</si>
  <si>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</si>
  <si>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</si>
  <si>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</si>
  <si>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</si>
  <si>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</si>
  <si>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</si>
  <si>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</si>
  <si>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</si>
  <si>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</si>
  <si>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</si>
  <si>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</si>
  <si>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</si>
  <si>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</si>
  <si>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</si>
  <si>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</si>
  <si>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</si>
  <si>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</si>
  <si>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</si>
  <si>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</si>
  <si>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</si>
  <si>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</si>
  <si>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</si>
  <si>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</si>
  <si>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</si>
  <si>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</si>
  <si>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</si>
  <si>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</si>
  <si>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</si>
  <si>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</si>
  <si>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</si>
  <si>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</si>
  <si>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</si>
  <si>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</si>
  <si>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</si>
  <si>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</si>
  <si>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</si>
  <si>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</si>
  <si>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</si>
  <si>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</si>
  <si>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</si>
  <si>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</si>
  <si>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</si>
  <si>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</si>
  <si>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</si>
  <si>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</si>
  <si>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</si>
  <si>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</si>
  <si>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</si>
  <si>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</si>
  <si>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</si>
  <si>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</si>
  <si>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</si>
  <si>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</si>
  <si>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</si>
  <si>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</si>
  <si>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</si>
  <si>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</si>
  <si>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</si>
  <si>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</si>
  <si>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</si>
  <si>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</si>
  <si>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</si>
  <si>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</si>
  <si>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</si>
  <si>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</si>
  <si>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</si>
  <si>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</si>
  <si>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</si>
  <si>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</si>
  <si>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</si>
  <si>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</si>
  <si>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</si>
  <si>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</si>
  <si>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</si>
  <si>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</si>
  <si>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</si>
  <si>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</si>
  <si>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</si>
  <si>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</si>
  <si>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</si>
  <si>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</si>
  <si>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</si>
  <si>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</si>
  <si>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</si>
  <si>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</si>
  <si>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</si>
  <si>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</si>
  <si>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</si>
  <si>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</si>
  <si>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</si>
  <si>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</si>
  <si>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</si>
  <si>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</si>
  <si>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</si>
  <si>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</si>
  <si>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</si>
  <si>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</si>
  <si>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</si>
  <si>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</si>
  <si>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</si>
  <si>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</si>
  <si>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</si>
  <si>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</si>
  <si>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</si>
  <si>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</si>
  <si>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</si>
  <si>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</si>
  <si>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</si>
  <si>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</si>
  <si>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</si>
  <si>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</si>
  <si>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</si>
  <si>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</si>
  <si>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</si>
  <si>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</si>
  <si>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</si>
  <si>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</si>
  <si>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</si>
  <si>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</si>
  <si>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</si>
  <si>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</si>
  <si>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</si>
  <si>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</si>
  <si>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</si>
  <si>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</si>
  <si>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</si>
  <si>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</si>
  <si>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</si>
  <si>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</si>
  <si>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</si>
  <si>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</si>
  <si>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</si>
  <si>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</si>
  <si>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</si>
  <si>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</si>
  <si>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</si>
  <si>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</si>
  <si>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</si>
  <si>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</si>
  <si>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</si>
  <si>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</si>
  <si>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</si>
  <si>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</si>
  <si>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</si>
  <si>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</si>
  <si>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</si>
  <si>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</si>
  <si>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</si>
  <si>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</si>
  <si>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</si>
  <si>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</si>
  <si>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</si>
  <si>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</si>
  <si>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</si>
  <si>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</si>
  <si>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</si>
  <si>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</si>
  <si>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</si>
  <si>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</si>
  <si>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</si>
  <si>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</si>
  <si>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</si>
  <si>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</si>
  <si>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</si>
  <si>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</si>
  <si>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</si>
  <si>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</si>
  <si>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</si>
  <si>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</si>
  <si>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</si>
  <si>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</si>
  <si>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</si>
  <si>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</si>
  <si>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</si>
  <si>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</si>
  <si>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</si>
  <si>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</si>
  <si>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</si>
  <si>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</si>
  <si>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</si>
  <si>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</si>
  <si>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</si>
  <si>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</si>
  <si>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</si>
  <si>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</si>
  <si>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</si>
  <si>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</si>
  <si>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</si>
  <si>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</si>
  <si>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</si>
  <si>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</si>
  <si>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</si>
  <si>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</si>
  <si>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</si>
  <si>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</si>
  <si>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</si>
  <si>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</si>
  <si>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</si>
  <si>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</si>
  <si>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</si>
  <si>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</si>
  <si>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</si>
  <si>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</si>
  <si>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</si>
  <si>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</si>
  <si>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</si>
  <si>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</si>
  <si>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</si>
  <si>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</si>
  <si>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</si>
  <si>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</si>
  <si>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</si>
  <si>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</si>
  <si>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</si>
  <si>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</si>
  <si>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</si>
  <si>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</si>
  <si>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</si>
  <si>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</si>
  <si>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</si>
  <si>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</si>
  <si>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</si>
  <si>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</si>
  <si>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</si>
  <si>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</si>
  <si>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</si>
  <si>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</si>
  <si>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</si>
  <si>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</si>
  <si>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</si>
  <si>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</si>
  <si>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</si>
  <si>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</si>
  <si>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</si>
  <si>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</si>
  <si>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</si>
  <si>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</si>
  <si>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</si>
  <si>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</si>
  <si>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</si>
  <si>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</si>
  <si>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</si>
  <si>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</si>
  <si>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</si>
  <si>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</si>
  <si>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</si>
  <si>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</si>
  <si>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</si>
  <si>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</si>
  <si>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</si>
  <si>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</si>
  <si>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</si>
  <si>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</si>
  <si>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</si>
  <si>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</si>
  <si>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</si>
  <si>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</si>
  <si>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</si>
  <si>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</si>
  <si>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</si>
  <si>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</si>
  <si>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</si>
  <si>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</si>
  <si>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</si>
  <si>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</si>
  <si>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</si>
  <si>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</si>
  <si>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</si>
  <si>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</si>
  <si>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</si>
  <si>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</si>
  <si>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</si>
  <si>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</si>
  <si>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</si>
  <si>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</si>
  <si>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</si>
  <si>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</si>
  <si>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</si>
  <si>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</si>
  <si>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</si>
  <si>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</si>
  <si>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</si>
  <si>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</si>
  <si>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</si>
  <si>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</si>
  <si>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</si>
  <si>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</si>
  <si>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</si>
  <si>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</si>
  <si>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</si>
  <si>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</si>
  <si>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</si>
  <si>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</si>
  <si>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</si>
  <si>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</si>
  <si>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</si>
  <si>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</si>
  <si>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</si>
  <si>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</si>
  <si>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</si>
  <si>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</si>
  <si>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</si>
  <si>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</si>
  <si>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</si>
  <si>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</si>
  <si>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</si>
  <si>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</si>
  <si>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</si>
  <si>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</si>
  <si>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</si>
  <si>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</si>
  <si>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</si>
  <si>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</si>
  <si>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</si>
  <si>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</si>
  <si>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</si>
  <si>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</si>
  <si>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</si>
  <si>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</si>
  <si>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</si>
  <si>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</si>
  <si>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</si>
  <si>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</si>
  <si>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</si>
  <si>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</si>
  <si>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</si>
  <si>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</si>
  <si>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</si>
  <si>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</si>
  <si>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</si>
  <si>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</si>
  <si>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</si>
  <si>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</si>
  <si>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</si>
  <si>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</si>
  <si>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</si>
  <si>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</si>
  <si>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</si>
  <si>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</si>
  <si>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</si>
  <si>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</si>
  <si>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</si>
  <si>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</si>
  <si>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</si>
  <si>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</si>
  <si>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</si>
  <si>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</si>
  <si>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</si>
  <si>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</si>
  <si>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</si>
  <si>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</si>
  <si>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</si>
  <si>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</si>
  <si>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</si>
  <si>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</si>
  <si>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</si>
  <si>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</si>
  <si>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</si>
  <si>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</si>
  <si>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</si>
  <si>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</si>
  <si>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</si>
  <si>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</si>
  <si>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</si>
  <si>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</si>
  <si>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</si>
  <si>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</si>
  <si>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</si>
  <si>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</si>
  <si>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</si>
  <si>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</si>
  <si>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</si>
  <si>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</si>
  <si>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</si>
  <si>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</si>
  <si>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</si>
  <si>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</si>
  <si>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</si>
  <si>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</si>
  <si>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</si>
  <si>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</si>
  <si>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</si>
  <si>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</si>
  <si>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</si>
  <si>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</si>
  <si>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</si>
  <si>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</si>
  <si>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</si>
  <si>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</si>
  <si>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</si>
  <si>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</si>
  <si>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</si>
  <si>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</si>
  <si>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</si>
  <si>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</si>
  <si>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</si>
  <si>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</si>
  <si>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</si>
  <si>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</si>
  <si>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</si>
  <si>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</si>
  <si>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</si>
  <si>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</si>
  <si>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</si>
  <si>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</si>
  <si>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</si>
  <si>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</si>
  <si>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</si>
  <si>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</si>
  <si>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</si>
  <si>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</si>
  <si>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</si>
  <si>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</si>
  <si>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</si>
  <si>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</si>
  <si>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</si>
  <si>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</si>
  <si>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</si>
  <si>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</si>
  <si>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</si>
  <si>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</si>
  <si>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</si>
  <si>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</si>
  <si>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</si>
  <si>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</si>
  <si>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</si>
  <si>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</si>
  <si>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</si>
  <si>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</si>
  <si>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</si>
  <si>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</si>
  <si>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</si>
  <si>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</si>
  <si>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</si>
  <si>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</si>
  <si>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</si>
  <si>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</si>
  <si>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</si>
  <si>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</si>
  <si>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</si>
  <si>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</si>
  <si>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</si>
  <si>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</si>
  <si>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</si>
  <si>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</si>
  <si>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</si>
  <si>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</si>
  <si>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</si>
  <si>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</si>
  <si>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</si>
  <si>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</si>
  <si>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</si>
  <si>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</si>
  <si>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</si>
  <si>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</si>
  <si>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</si>
  <si>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</si>
  <si>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</si>
  <si>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</si>
  <si>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</si>
  <si>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</si>
  <si>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</si>
  <si>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</si>
  <si>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</si>
  <si>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</si>
  <si>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</si>
  <si>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</si>
  <si>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</si>
  <si>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</si>
  <si>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</si>
  <si>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</si>
  <si>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</si>
  <si>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</si>
  <si>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</si>
  <si>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</si>
  <si>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</si>
  <si>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</si>
  <si>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</si>
  <si>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</si>
  <si>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</si>
  <si>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</si>
  <si>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</si>
  <si>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</si>
  <si>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</si>
  <si>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</si>
  <si>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</si>
  <si>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</si>
  <si>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</si>
  <si>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</si>
  <si>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</si>
  <si>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</si>
  <si>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</si>
  <si>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</si>
  <si>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</si>
  <si>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</si>
  <si>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</si>
  <si>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</si>
  <si>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</si>
  <si>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</si>
  <si>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</si>
  <si>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</si>
  <si>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</si>
  <si>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</si>
  <si>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</si>
  <si>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</si>
  <si>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</si>
  <si>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</si>
  <si>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</si>
  <si>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</si>
  <si>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</si>
  <si>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</si>
  <si>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</si>
  <si>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</si>
  <si>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</si>
  <si>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</si>
  <si>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</si>
  <si>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</si>
  <si>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</si>
  <si>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</si>
  <si>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</si>
  <si>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</si>
  <si>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</si>
  <si>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</si>
  <si>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</si>
  <si>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</si>
  <si>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</si>
  <si>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</si>
  <si>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</si>
  <si>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</si>
  <si>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</si>
  <si>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</si>
  <si>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</si>
  <si>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</si>
  <si>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</si>
  <si>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</si>
  <si>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</si>
  <si>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</si>
  <si>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</si>
  <si>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</si>
  <si>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</si>
  <si>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</si>
  <si>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</si>
  <si>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</si>
  <si>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</si>
  <si>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</si>
  <si>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</si>
  <si>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</si>
  <si>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</si>
  <si>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</si>
  <si>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</si>
  <si>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</si>
  <si>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</si>
  <si>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</si>
  <si>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</si>
  <si>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</si>
  <si>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</si>
  <si>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</si>
  <si>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</si>
  <si>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</si>
  <si>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</si>
  <si>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</si>
  <si>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</si>
  <si>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</si>
  <si>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</si>
  <si>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</si>
  <si>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</si>
  <si>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</si>
  <si>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</si>
  <si>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</si>
  <si>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</si>
  <si>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</si>
  <si>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</si>
  <si>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</si>
  <si>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</si>
  <si>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</si>
  <si>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</si>
  <si>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</si>
  <si>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</si>
  <si>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</si>
  <si>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</si>
  <si>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</si>
  <si>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</si>
  <si>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</si>
  <si>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</si>
  <si>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</si>
  <si>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</si>
  <si>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</si>
  <si>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</si>
  <si>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</si>
  <si>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</si>
  <si>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</si>
  <si>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</si>
  <si>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</si>
  <si>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</si>
  <si>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</si>
  <si>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</si>
  <si>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</si>
  <si>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</si>
  <si>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</si>
  <si>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</si>
  <si>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</si>
  <si>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</si>
  <si>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</si>
  <si>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</si>
  <si>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</si>
  <si>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</si>
  <si>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</si>
  <si>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</si>
  <si>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</si>
  <si>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</si>
  <si>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</si>
  <si>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</si>
  <si>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</si>
  <si>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</si>
  <si>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</si>
  <si>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</si>
  <si>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</si>
  <si>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</si>
  <si>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</si>
  <si>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</si>
  <si>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</si>
  <si>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</si>
  <si>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</si>
  <si>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</si>
  <si>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</si>
  <si>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</si>
  <si>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</si>
  <si>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</si>
  <si>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</si>
  <si>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</si>
  <si>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</si>
  <si>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</si>
  <si>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</si>
  <si>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</si>
  <si>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</si>
  <si>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</si>
  <si>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</si>
  <si>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</si>
  <si>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</si>
  <si>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</si>
  <si>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</si>
  <si>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</si>
  <si>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</si>
  <si>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</si>
  <si>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</si>
  <si>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</si>
  <si>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</si>
  <si>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</si>
  <si>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</si>
  <si>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</si>
  <si>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</si>
  <si>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</si>
  <si>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</si>
  <si>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</si>
  <si>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</si>
  <si>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</si>
  <si>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</si>
  <si>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</si>
  <si>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</si>
  <si>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</si>
  <si>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</si>
  <si>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</si>
  <si>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</si>
  <si>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</si>
  <si>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</si>
  <si>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</si>
  <si>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</si>
  <si>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</si>
  <si>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</si>
  <si>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</si>
  <si>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</si>
  <si>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</si>
  <si>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</si>
  <si>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</si>
  <si>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</si>
  <si>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</si>
  <si>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</si>
  <si>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</si>
  <si>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</si>
  <si>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</si>
  <si>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</si>
  <si>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</si>
  <si>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</si>
  <si>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</si>
  <si>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</si>
  <si>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</si>
  <si>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</si>
  <si>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</si>
  <si>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</si>
  <si>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</si>
  <si>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</si>
  <si>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</si>
  <si>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</si>
  <si>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</si>
  <si>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</si>
  <si>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</si>
  <si>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</si>
  <si>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</si>
  <si>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</si>
  <si>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</si>
  <si>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</si>
  <si>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</si>
  <si>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</si>
  <si>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</si>
  <si>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</si>
  <si>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</si>
  <si>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</si>
  <si>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</si>
  <si>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</si>
  <si>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</si>
  <si>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</si>
  <si>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</si>
  <si>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</si>
  <si>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</si>
  <si>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</si>
  <si>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</si>
  <si>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</si>
  <si>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</si>
  <si>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</si>
  <si>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</si>
  <si>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</si>
  <si>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</si>
  <si>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</si>
  <si>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</si>
  <si>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</si>
  <si>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</si>
  <si>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</si>
  <si>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</si>
  <si>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</si>
  <si>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</si>
  <si>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</si>
  <si>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</si>
  <si>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</si>
  <si>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</si>
  <si>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</si>
  <si>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</si>
  <si>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</si>
  <si>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</si>
  <si>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</si>
  <si>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</si>
  <si>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</si>
  <si>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</si>
  <si>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</si>
  <si>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</si>
  <si>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</si>
  <si>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</si>
  <si>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</si>
  <si>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</si>
  <si>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</si>
  <si>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</si>
  <si>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</si>
  <si>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</si>
  <si>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</si>
  <si>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</si>
  <si>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</si>
  <si>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</si>
  <si>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</si>
  <si>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</si>
  <si>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</si>
  <si>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</si>
  <si>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</si>
  <si>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</si>
  <si>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</si>
  <si>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</si>
  <si>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</si>
  <si>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</si>
  <si>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</si>
  <si>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</si>
  <si>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</si>
  <si>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</si>
  <si>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</si>
  <si>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</si>
  <si>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</si>
  <si>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</si>
  <si>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</si>
  <si>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</si>
  <si>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</si>
  <si>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</si>
  <si>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</si>
  <si>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</si>
  <si>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</si>
  <si>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</si>
  <si>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</si>
  <si>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</si>
  <si>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</si>
  <si>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</si>
  <si>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</si>
  <si>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</si>
  <si>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</si>
  <si>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</si>
  <si>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</si>
  <si>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</si>
  <si>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</si>
  <si>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</si>
  <si>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</si>
  <si>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</si>
  <si>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</si>
  <si>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</si>
  <si>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</si>
  <si>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</si>
  <si>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</si>
  <si>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</si>
  <si>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</si>
  <si>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</si>
  <si>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</si>
  <si>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</si>
  <si>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</si>
  <si>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</si>
  <si>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</si>
  <si>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</si>
  <si>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</si>
  <si>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</si>
  <si>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</si>
  <si>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</si>
  <si>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</si>
  <si>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</si>
  <si>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</si>
  <si>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</si>
  <si>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</si>
  <si>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</si>
  <si>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</si>
  <si>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</si>
  <si>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</si>
  <si>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</si>
  <si>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</si>
  <si>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</si>
  <si>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</si>
  <si>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</si>
  <si>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</si>
  <si>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</si>
  <si>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</si>
  <si>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</si>
  <si>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</si>
  <si>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</si>
  <si>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</si>
  <si>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</si>
  <si>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</si>
  <si>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</si>
  <si>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</si>
  <si>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</si>
  <si>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</si>
  <si>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</si>
  <si>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</si>
  <si>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</si>
  <si>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</si>
  <si>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</si>
  <si>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</si>
  <si>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</si>
  <si>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</si>
  <si>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</si>
  <si>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</si>
  <si>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</si>
  <si>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</si>
  <si>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</si>
  <si>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</si>
  <si>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</si>
  <si>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</si>
  <si>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</si>
  <si>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</si>
  <si>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</si>
  <si>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</si>
  <si>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</si>
  <si>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</si>
  <si>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</si>
  <si>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</si>
  <si>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</si>
  <si>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</si>
  <si>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</si>
  <si>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</si>
  <si>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</si>
  <si>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</si>
  <si>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</si>
  <si>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</si>
  <si>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</si>
  <si>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</si>
  <si>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</si>
  <si>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</si>
  <si>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</si>
  <si>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</si>
  <si>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</si>
  <si>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</si>
  <si>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</si>
  <si>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</si>
  <si>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</si>
  <si>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</si>
  <si>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</si>
  <si>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</si>
  <si>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</si>
  <si>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</si>
  <si>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</si>
  <si>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</si>
  <si>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</si>
  <si>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</si>
  <si>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</si>
  <si>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</si>
  <si>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</si>
  <si>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</si>
  <si>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</si>
  <si>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</si>
  <si>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</si>
  <si>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</si>
  <si>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</si>
  <si>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</si>
  <si>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</si>
  <si>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</si>
  <si>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</si>
  <si>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</si>
  <si>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</si>
  <si>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</si>
  <si>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</si>
  <si>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</si>
  <si>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</si>
  <si>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</si>
  <si>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</si>
  <si>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</si>
  <si>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</si>
  <si>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</si>
  <si>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</si>
  <si>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</si>
  <si>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</si>
  <si>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</si>
  <si>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</si>
  <si>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</si>
  <si>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</si>
  <si>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</si>
  <si>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</si>
  <si>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</si>
  <si>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</si>
  <si>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</si>
  <si>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</si>
  <si>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</si>
  <si>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</si>
  <si>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</si>
  <si>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</si>
  <si>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</si>
  <si>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</si>
  <si>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</si>
  <si>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</si>
  <si>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</si>
  <si>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</si>
  <si>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</si>
  <si>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</si>
  <si>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</si>
  <si>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</si>
  <si>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</si>
  <si>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</si>
  <si>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</si>
  <si>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</si>
  <si>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</si>
  <si>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</si>
  <si>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</si>
  <si>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</si>
  <si>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</si>
  <si>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</si>
  <si>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</si>
  <si>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</si>
  <si>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</si>
  <si>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</si>
  <si>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</si>
  <si>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</si>
  <si>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</si>
  <si>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</si>
  <si>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</si>
  <si>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</si>
  <si>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</si>
  <si>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</si>
  <si>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</si>
  <si>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</si>
  <si>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</si>
  <si>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</si>
  <si>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</si>
  <si>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</si>
  <si>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</si>
  <si>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</si>
  <si>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</si>
  <si>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</si>
  <si>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</si>
  <si>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</si>
  <si>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</si>
  <si>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</si>
  <si>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</si>
  <si>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</si>
  <si>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</si>
  <si>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</si>
  <si>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</si>
  <si>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</si>
  <si>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</si>
  <si>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</si>
  <si>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</si>
  <si>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</si>
  <si>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</si>
  <si>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</si>
  <si>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</si>
  <si>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</si>
  <si>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</si>
  <si>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</si>
  <si>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</si>
  <si>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</si>
  <si>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</si>
  <si>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</si>
  <si>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</si>
  <si>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</si>
  <si>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</si>
  <si>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</si>
  <si>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</si>
  <si>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</si>
  <si>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</si>
  <si>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</si>
  <si>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</si>
  <si>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</si>
  <si>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</si>
  <si>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</si>
  <si>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</si>
  <si>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</si>
  <si>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</si>
  <si>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</si>
  <si>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</si>
  <si>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</si>
  <si>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</si>
  <si>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</si>
  <si>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</si>
  <si>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</si>
  <si>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</si>
  <si>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</si>
  <si>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</si>
  <si>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</si>
  <si>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</si>
  <si>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</si>
  <si>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</si>
  <si>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</si>
  <si>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</si>
  <si>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</si>
  <si>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</si>
  <si>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</si>
  <si>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</si>
  <si>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</si>
  <si>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</si>
  <si>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</si>
  <si>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</si>
  <si>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</si>
  <si>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</si>
  <si>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</si>
  <si>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</si>
  <si>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</si>
  <si>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</si>
  <si>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</si>
  <si>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</si>
  <si>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</si>
  <si>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</si>
  <si>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</si>
  <si>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</si>
  <si>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</si>
  <si>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</si>
  <si>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</si>
  <si>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</si>
  <si>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</si>
  <si>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</si>
  <si>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</si>
  <si>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</si>
  <si>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</si>
  <si>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</si>
  <si>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</si>
  <si>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</si>
  <si>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</si>
  <si>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</si>
  <si>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</si>
  <si>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</si>
  <si>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</si>
  <si>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</si>
  <si>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</si>
  <si>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</si>
  <si>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</si>
  <si>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</si>
  <si>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</si>
  <si>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</si>
  <si>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</si>
  <si>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</si>
  <si>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</si>
  <si>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</si>
  <si>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</si>
  <si>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</si>
  <si>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</si>
  <si>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</si>
  <si>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</si>
  <si>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</si>
  <si>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</si>
  <si>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</si>
  <si>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</si>
  <si>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</si>
  <si>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</si>
  <si>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</si>
  <si>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</si>
  <si>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</si>
  <si>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</si>
  <si>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</si>
  <si>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</si>
  <si>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</si>
  <si>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</si>
  <si>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</si>
  <si>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</si>
  <si>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</si>
  <si>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</si>
  <si>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</si>
  <si>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</si>
  <si>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</si>
  <si>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</si>
  <si>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</si>
  <si>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</si>
  <si>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</si>
  <si>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</si>
  <si>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</si>
  <si>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</si>
  <si>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</si>
  <si>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</si>
  <si>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</si>
  <si>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</si>
  <si>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</si>
  <si>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</si>
  <si>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</si>
  <si>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</si>
  <si>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</si>
  <si>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</si>
  <si>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</si>
  <si>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</si>
  <si>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</si>
  <si>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</si>
  <si>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</si>
  <si>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</si>
  <si>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</si>
  <si>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</si>
  <si>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</si>
  <si>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</si>
  <si>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</si>
  <si>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</si>
  <si>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</si>
  <si>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</si>
  <si>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</si>
  <si>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</si>
  <si>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</si>
  <si>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</si>
  <si>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</si>
  <si>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</si>
  <si>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</si>
  <si>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</si>
  <si>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</si>
  <si>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</si>
  <si>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</si>
  <si>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</si>
  <si>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</si>
  <si>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</si>
  <si>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</si>
  <si>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</si>
  <si>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</si>
  <si>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</si>
  <si>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</si>
  <si>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</si>
  <si>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</si>
  <si>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</si>
  <si>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</si>
  <si>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</si>
  <si>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</si>
  <si>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</si>
  <si>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</si>
  <si>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</si>
  <si>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</si>
  <si>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</si>
  <si>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</si>
  <si>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</si>
  <si>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</si>
  <si>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</si>
  <si>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</si>
  <si>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</si>
  <si>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</si>
  <si>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</si>
  <si>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</si>
  <si>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</si>
  <si>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</si>
  <si>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</si>
  <si>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</si>
  <si>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</si>
  <si>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</si>
  <si>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</si>
  <si>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</si>
  <si>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</si>
  <si>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</si>
  <si>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</si>
  <si>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</si>
  <si>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</si>
  <si>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</si>
  <si>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</si>
  <si>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</si>
  <si>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</si>
  <si>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</si>
  <si>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</si>
  <si>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</si>
  <si>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</si>
  <si>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</si>
  <si>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</si>
  <si>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</si>
  <si>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</si>
  <si>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</si>
  <si>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</si>
  <si>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</si>
  <si>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</si>
  <si>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</si>
  <si>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</si>
  <si>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</si>
  <si>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</si>
  <si>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</si>
  <si>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</si>
  <si>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</si>
  <si>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</si>
  <si>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</si>
  <si>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</si>
  <si>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</si>
  <si>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</si>
  <si>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</si>
  <si>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</si>
  <si>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</si>
  <si>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</si>
  <si>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</si>
  <si>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</si>
  <si>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</si>
  <si>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</si>
  <si>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</si>
  <si>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</si>
  <si>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</si>
  <si>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</si>
  <si>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</si>
  <si>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</si>
  <si>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</si>
  <si>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</si>
  <si>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</si>
  <si>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</si>
  <si>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</si>
  <si>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</si>
  <si>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</si>
  <si>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</si>
  <si>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</si>
  <si>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</si>
  <si>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</si>
  <si>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</si>
  <si>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</si>
  <si>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</si>
  <si>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</si>
  <si>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</si>
  <si>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</si>
  <si>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</si>
  <si>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</si>
  <si>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</si>
  <si>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</si>
  <si>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</si>
  <si>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</si>
  <si>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</si>
  <si>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</si>
  <si>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</si>
  <si>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</si>
  <si>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</si>
  <si>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</si>
  <si>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</si>
  <si>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</si>
  <si>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</si>
  <si>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</si>
  <si>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</si>
  <si>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</si>
  <si>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</si>
  <si>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</si>
  <si>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</si>
  <si>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</si>
  <si>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</si>
  <si>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</si>
  <si>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</si>
  <si>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</si>
  <si>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</si>
  <si>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</si>
  <si>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</si>
  <si>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</si>
  <si>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</si>
  <si>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</si>
  <si>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</si>
  <si>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</si>
  <si>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</si>
  <si>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</si>
  <si>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</si>
  <si>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</si>
  <si>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</si>
  <si>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</si>
  <si>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</si>
  <si>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</si>
  <si>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</si>
  <si>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</si>
  <si>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</si>
  <si>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</si>
  <si>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</si>
  <si>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</si>
  <si>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</si>
  <si>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</si>
  <si>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</si>
  <si>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</si>
  <si>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</si>
  <si>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</si>
  <si>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</si>
  <si>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</si>
  <si>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</si>
  <si>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</si>
  <si>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</si>
  <si>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</si>
  <si>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</si>
  <si>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</si>
  <si>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</si>
  <si>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</si>
  <si>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</si>
  <si>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</si>
  <si>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</si>
  <si>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</si>
  <si>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</si>
  <si>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</si>
  <si>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</si>
  <si>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</si>
  <si>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</si>
  <si>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</si>
  <si>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</si>
  <si>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</si>
  <si>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</si>
  <si>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</si>
  <si>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</si>
  <si>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</si>
  <si>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</si>
  <si>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</si>
  <si>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</si>
  <si>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</si>
  <si>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</si>
  <si>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</si>
  <si>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</si>
  <si>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</si>
  <si>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</si>
  <si>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</si>
  <si>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</si>
  <si>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</si>
  <si>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</si>
  <si>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</si>
  <si>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</si>
  <si>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</si>
  <si>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</si>
  <si>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</si>
  <si>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</si>
  <si>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</si>
  <si>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</si>
  <si>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</si>
  <si>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</si>
  <si>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</si>
  <si>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</si>
  <si>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</si>
  <si>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</si>
  <si>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</si>
  <si>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</si>
  <si>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</si>
  <si>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</si>
  <si>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</si>
  <si>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</si>
  <si>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</si>
  <si>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</si>
  <si>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</si>
  <si>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</si>
  <si>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</si>
  <si>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</si>
  <si>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</si>
  <si>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</si>
  <si>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</si>
  <si>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</si>
  <si>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</si>
  <si>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</si>
  <si>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</si>
  <si>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</si>
  <si>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</si>
  <si>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</si>
  <si>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</si>
  <si>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</si>
  <si>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</si>
  <si>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</si>
  <si>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</si>
  <si>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</si>
  <si>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</si>
  <si>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</si>
  <si>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</si>
  <si>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</si>
  <si>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</si>
  <si>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</si>
  <si>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</si>
  <si>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</si>
  <si>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</si>
  <si>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</si>
  <si>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</si>
  <si>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</si>
  <si>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</si>
  <si>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</si>
  <si>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</si>
  <si>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</si>
  <si>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</si>
  <si>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</si>
  <si>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</si>
  <si>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</si>
  <si>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</si>
  <si>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</si>
  <si>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</si>
  <si>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</si>
  <si>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</si>
  <si>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</si>
  <si>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</si>
  <si>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</si>
  <si>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</si>
  <si>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</si>
  <si>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</si>
  <si>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</si>
  <si>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</si>
  <si>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</si>
  <si>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</si>
  <si>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</si>
  <si>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</si>
  <si>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</si>
  <si>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</si>
  <si>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</si>
  <si>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</si>
  <si>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</si>
  <si>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</si>
  <si>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</si>
  <si>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</si>
  <si>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</si>
  <si>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</si>
  <si>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</si>
  <si>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</si>
  <si>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</si>
  <si>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</si>
  <si>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</si>
  <si>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</si>
  <si>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</si>
  <si>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</si>
  <si>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</si>
  <si>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</si>
  <si>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</si>
  <si>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</si>
  <si>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</si>
  <si>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</si>
  <si>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</si>
  <si>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</si>
  <si>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</si>
  <si>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</si>
  <si>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</si>
  <si>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</si>
  <si>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</si>
  <si>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</si>
  <si>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</si>
  <si>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</si>
  <si>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</si>
  <si>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</si>
  <si>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</si>
  <si>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</si>
  <si>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</si>
  <si>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</si>
  <si>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</si>
  <si>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</si>
  <si>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</si>
  <si>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</si>
  <si>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</si>
  <si>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</si>
  <si>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</si>
  <si>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</si>
  <si>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</si>
  <si>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</si>
  <si>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</si>
  <si>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</si>
  <si>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</si>
  <si>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</si>
  <si>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</si>
  <si>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</si>
  <si>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</si>
  <si>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</si>
  <si>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</si>
  <si>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</si>
  <si>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</si>
  <si>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</si>
  <si>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</si>
  <si>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</si>
  <si>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</si>
  <si>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</si>
  <si>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</si>
  <si>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</si>
  <si>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</si>
  <si>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</si>
  <si>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</si>
  <si>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</si>
  <si>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</si>
  <si>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</si>
  <si>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</si>
  <si>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</si>
  <si>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</si>
  <si>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</si>
  <si>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</si>
  <si>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</si>
  <si>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</si>
  <si>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</si>
  <si>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</si>
  <si>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</si>
  <si>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</si>
  <si>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</si>
  <si>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</si>
  <si>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</si>
  <si>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</si>
  <si>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</si>
  <si>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</si>
  <si>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</si>
  <si>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</si>
  <si>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</si>
  <si>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</si>
  <si>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</si>
  <si>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</si>
  <si>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</si>
  <si>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</si>
  <si>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</si>
  <si>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</si>
  <si>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</si>
  <si>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</si>
  <si>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</si>
  <si>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</si>
  <si>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</si>
  <si>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</si>
  <si>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</si>
  <si>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</si>
  <si>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</si>
  <si>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</si>
  <si>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</si>
  <si>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</si>
  <si>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</si>
  <si>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</si>
  <si>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</si>
  <si>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</si>
  <si>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</si>
  <si>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</si>
  <si>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</si>
  <si>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</si>
  <si>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</si>
  <si>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</si>
  <si>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</si>
  <si>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</si>
  <si>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</si>
  <si>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</si>
  <si>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</si>
  <si>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</si>
  <si>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</si>
  <si>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</si>
  <si>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</si>
  <si>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</si>
  <si>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</si>
  <si>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</si>
  <si>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</si>
  <si>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</si>
  <si>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</si>
  <si>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</si>
  <si>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</si>
  <si>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</si>
  <si>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</si>
  <si>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</si>
  <si>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</si>
  <si>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</si>
  <si>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</si>
  <si>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</si>
  <si>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</si>
  <si>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</si>
  <si>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</si>
  <si>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</si>
  <si>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</si>
  <si>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</si>
  <si>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</si>
  <si>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</si>
  <si>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</si>
  <si>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</si>
  <si>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</si>
  <si>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</si>
  <si>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</si>
  <si>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</si>
  <si>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</si>
  <si>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</si>
  <si>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</si>
  <si>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</si>
  <si>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</si>
  <si>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</si>
  <si>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</si>
  <si>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</si>
  <si>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</si>
  <si>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</si>
  <si>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</si>
  <si>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</si>
  <si>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</si>
  <si>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</si>
  <si>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</si>
  <si>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</si>
  <si>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</si>
  <si>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</si>
  <si>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</si>
  <si>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</si>
  <si>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</si>
  <si>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</si>
  <si>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</si>
  <si>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</si>
  <si>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</si>
  <si>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</si>
  <si>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</si>
  <si>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</si>
  <si>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</si>
  <si>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</si>
  <si>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</si>
  <si>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</si>
  <si>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</si>
  <si>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</si>
  <si>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</si>
  <si>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</si>
  <si>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</si>
  <si>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</si>
  <si>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</si>
  <si>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</si>
  <si>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</si>
  <si>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</si>
  <si>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</si>
  <si>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</si>
  <si>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</si>
  <si>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</si>
  <si>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</si>
  <si>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</si>
  <si>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</si>
  <si>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</si>
  <si>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</si>
  <si>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</si>
  <si>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</si>
  <si>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</si>
  <si>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</si>
  <si>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</si>
  <si>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</si>
  <si>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</si>
  <si>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</si>
  <si>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</si>
  <si>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</si>
  <si>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</si>
  <si>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</si>
  <si>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</si>
  <si>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</si>
  <si>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</si>
  <si>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</si>
  <si>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</si>
  <si>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</si>
  <si>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</si>
  <si>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</si>
  <si>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</si>
  <si>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</si>
  <si>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</si>
  <si>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</si>
  <si>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</si>
  <si>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</si>
  <si>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</si>
  <si>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</si>
  <si>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</si>
  <si>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</si>
  <si>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</si>
  <si>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</si>
  <si>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</si>
  <si>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</si>
  <si>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</si>
  <si>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</si>
  <si>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</si>
  <si>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</si>
  <si>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</si>
  <si>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</si>
  <si>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</si>
  <si>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</si>
  <si>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</si>
  <si>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</si>
  <si>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</si>
  <si>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</si>
  <si>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</si>
  <si>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</si>
  <si>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</si>
  <si>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</si>
  <si>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</si>
  <si>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</si>
  <si>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</si>
  <si>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</si>
  <si>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</si>
  <si>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</si>
  <si>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</si>
  <si>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</si>
  <si>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</si>
  <si>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</si>
  <si>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</si>
  <si>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</si>
  <si>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</si>
  <si>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</si>
  <si>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</si>
  <si>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</si>
  <si>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</si>
  <si>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</si>
  <si>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</si>
  <si>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</si>
  <si>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</si>
  <si>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</si>
  <si>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</si>
  <si>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</si>
  <si>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</si>
  <si>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</si>
  <si>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</si>
  <si>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</si>
  <si>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</si>
  <si>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</si>
  <si>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</si>
  <si>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</si>
  <si>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</si>
  <si>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</si>
  <si>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</si>
  <si>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</si>
  <si>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</si>
  <si>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</si>
  <si>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</si>
  <si>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</si>
  <si>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</si>
  <si>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</si>
  <si>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</si>
  <si>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</si>
  <si>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</si>
  <si>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</si>
  <si>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</si>
  <si>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</si>
  <si>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</si>
  <si>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</si>
  <si>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</si>
  <si>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</si>
  <si>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</si>
  <si>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</si>
  <si>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</si>
  <si>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</si>
  <si>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</si>
  <si>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</si>
  <si>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</si>
  <si>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</si>
  <si>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</si>
  <si>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</si>
  <si>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</si>
  <si>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</si>
  <si>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</si>
  <si>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</si>
  <si>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</si>
  <si>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</si>
  <si>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</si>
  <si>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</si>
  <si>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</si>
  <si>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</si>
  <si>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</si>
  <si>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</si>
  <si>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</si>
  <si>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</si>
  <si>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</si>
  <si>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</si>
  <si>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</si>
  <si>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</si>
  <si>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</si>
  <si>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</si>
  <si>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</si>
  <si>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</si>
  <si>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</si>
  <si>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</si>
  <si>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</si>
  <si>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</si>
  <si>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</si>
  <si>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</si>
  <si>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</si>
  <si>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</si>
  <si>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</si>
  <si>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</si>
  <si>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</si>
  <si>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</si>
  <si>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</si>
  <si>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</si>
  <si>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</si>
  <si>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</si>
  <si>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</si>
  <si>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</si>
  <si>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</si>
  <si>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</si>
  <si>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</si>
  <si>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</si>
  <si>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</si>
  <si>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</si>
  <si>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</si>
  <si>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</si>
  <si>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</si>
  <si>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</si>
  <si>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</si>
  <si>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</si>
  <si>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</si>
  <si>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</si>
  <si>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</si>
  <si>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</si>
  <si>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</si>
  <si>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</si>
  <si>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</si>
  <si>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</si>
  <si>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</si>
  <si>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</si>
  <si>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</si>
  <si>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</si>
  <si>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</si>
  <si>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</si>
  <si>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</si>
  <si>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</si>
  <si>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</si>
  <si>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</si>
  <si>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</si>
  <si>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</si>
  <si>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</si>
  <si>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</si>
  <si>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</si>
  <si>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</si>
  <si>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</si>
  <si>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</si>
  <si>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</si>
  <si>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</si>
  <si>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</si>
  <si>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</si>
  <si>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</si>
  <si>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</si>
  <si>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</si>
  <si>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</si>
  <si>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</si>
  <si>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</si>
  <si>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</si>
  <si>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</si>
  <si>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</si>
  <si>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</si>
  <si>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</si>
  <si>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</si>
  <si>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</si>
  <si>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</si>
  <si>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</si>
  <si>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</si>
  <si>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</si>
  <si>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</si>
  <si>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</si>
  <si>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</si>
  <si>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</si>
  <si>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</si>
  <si>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</si>
  <si>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</si>
  <si>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</si>
  <si>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</si>
  <si>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</si>
  <si>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</si>
  <si>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</si>
  <si>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</si>
  <si>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</si>
  <si>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</si>
  <si>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</si>
  <si>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</si>
  <si>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</si>
  <si>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</si>
  <si>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</si>
  <si>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</si>
  <si>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</si>
  <si>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</si>
  <si>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</si>
  <si>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</si>
  <si>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</si>
  <si>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</si>
  <si>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</si>
  <si>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</si>
  <si>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</si>
  <si>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</si>
  <si>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</si>
  <si>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</si>
  <si>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</si>
  <si>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</si>
  <si>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</si>
  <si>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</si>
  <si>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</si>
  <si>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</si>
  <si>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</si>
  <si>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</si>
  <si>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</si>
  <si>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</si>
  <si>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</si>
  <si>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</si>
  <si>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</si>
  <si>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</si>
  <si>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</si>
  <si>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</si>
  <si>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</si>
  <si>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</si>
  <si>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</si>
  <si>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</si>
  <si>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</si>
  <si>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</si>
  <si>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</si>
  <si>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</si>
  <si>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</si>
  <si>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</si>
  <si>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</si>
  <si>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</si>
  <si>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</si>
  <si>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</si>
  <si>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</si>
  <si>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</si>
  <si>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</si>
  <si>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</si>
  <si>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</si>
  <si>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</si>
  <si>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</si>
  <si>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</si>
  <si>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</si>
  <si>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</si>
  <si>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</si>
  <si>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</si>
  <si>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</si>
  <si>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</si>
  <si>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</si>
  <si>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</si>
  <si>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</si>
  <si>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</si>
  <si>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</si>
  <si>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</si>
  <si>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</si>
  <si>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</si>
  <si>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</si>
  <si>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</si>
  <si>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</si>
  <si>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</si>
  <si>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</si>
  <si>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</si>
  <si>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</si>
  <si>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</si>
  <si>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</si>
  <si>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</si>
  <si>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</si>
  <si>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</si>
  <si>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</si>
  <si>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</si>
  <si>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</si>
  <si>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</si>
  <si>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</si>
  <si>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</si>
  <si>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</si>
  <si>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</si>
  <si>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</si>
  <si>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</si>
  <si>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</si>
  <si>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</si>
  <si>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</si>
  <si>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</si>
  <si>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</si>
  <si>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</si>
  <si>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</si>
  <si>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</si>
  <si>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</si>
  <si>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</si>
  <si>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</si>
  <si>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</si>
  <si>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</si>
  <si>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</si>
  <si>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</si>
  <si>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</si>
  <si>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</si>
  <si>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</si>
  <si>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</si>
  <si>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</si>
  <si>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</si>
  <si>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</si>
  <si>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</si>
  <si>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</si>
  <si>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</si>
  <si>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</si>
  <si>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</si>
  <si>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</si>
  <si>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</si>
  <si>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</si>
  <si>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</si>
  <si>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</si>
  <si>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</si>
  <si>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</si>
  <si>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</si>
  <si>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</si>
  <si>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</si>
  <si>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</si>
  <si>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</si>
  <si>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</si>
  <si>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</si>
  <si>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</si>
  <si>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</si>
  <si>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</si>
  <si>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</si>
  <si>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</si>
  <si>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</si>
  <si>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</si>
  <si>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</si>
  <si>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</si>
  <si>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</si>
  <si>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</si>
  <si>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</si>
  <si>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</si>
  <si>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</si>
  <si>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</si>
  <si>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</si>
  <si>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</si>
  <si>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</si>
  <si>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</si>
  <si>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</si>
  <si>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</si>
  <si>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</si>
  <si>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</si>
  <si>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</si>
  <si>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</si>
  <si>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</si>
  <si>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</si>
  <si>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</si>
  <si>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</si>
  <si>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</si>
  <si>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</si>
  <si>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</si>
  <si>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</si>
  <si>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</si>
  <si>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</si>
  <si>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</si>
  <si>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</si>
  <si>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</si>
  <si>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</si>
  <si>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</si>
  <si>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</si>
  <si>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</si>
  <si>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</si>
  <si>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</si>
  <si>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</si>
  <si>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</si>
  <si>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</si>
  <si>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</si>
  <si>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</si>
  <si>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</si>
  <si>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</si>
  <si>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</si>
  <si>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</si>
  <si>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</si>
  <si>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</si>
  <si>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</si>
  <si>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</si>
  <si>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</si>
  <si>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</si>
  <si>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</si>
  <si>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</si>
  <si>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</si>
  <si>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</si>
  <si>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</si>
  <si>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</si>
  <si>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</si>
  <si>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</si>
  <si>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</si>
  <si>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</si>
  <si>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</si>
  <si>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</si>
  <si>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</si>
  <si>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</si>
  <si>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</si>
  <si>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</si>
  <si>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</si>
  <si>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</si>
  <si>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</si>
  <si>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</si>
  <si>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</si>
  <si>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</si>
  <si>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</si>
  <si>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</si>
  <si>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</si>
  <si>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</si>
  <si>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</si>
  <si>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</si>
  <si>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</si>
  <si>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</si>
  <si>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</si>
  <si>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</si>
  <si>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</si>
  <si>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</si>
  <si>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</si>
  <si>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</si>
  <si>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</si>
  <si>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</si>
  <si>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</si>
  <si>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</si>
  <si>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</si>
  <si>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</si>
  <si>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</si>
  <si>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</si>
  <si>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</si>
  <si>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</si>
  <si>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</si>
  <si>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</si>
  <si>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</si>
  <si>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</si>
  <si>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</si>
  <si>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</si>
  <si>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</si>
  <si>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</si>
  <si>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</si>
  <si>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</si>
  <si>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</si>
  <si>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</si>
  <si>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</si>
  <si>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</si>
  <si>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</si>
  <si>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</si>
  <si>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</si>
  <si>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</si>
  <si>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</si>
  <si>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</si>
  <si>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</si>
  <si>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</si>
  <si>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</si>
  <si>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</si>
  <si>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</si>
  <si>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</si>
  <si>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</si>
  <si>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</si>
  <si>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</si>
  <si>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</si>
  <si>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</si>
  <si>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</si>
  <si>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</si>
  <si>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</si>
  <si>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</si>
  <si>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</si>
  <si>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</si>
  <si>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</si>
  <si>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</si>
  <si>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</si>
  <si>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</si>
  <si>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</si>
  <si>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</si>
  <si>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</si>
  <si>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</si>
  <si>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</si>
  <si>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</si>
  <si>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</si>
  <si>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</si>
  <si>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</si>
  <si>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</si>
  <si>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</si>
  <si>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</si>
  <si>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</si>
  <si>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</si>
  <si>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</si>
  <si>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</si>
  <si>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</si>
  <si>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</si>
  <si>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</si>
  <si>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</si>
  <si>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</si>
  <si>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</si>
  <si>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</si>
  <si>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</si>
  <si>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</si>
  <si>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</si>
  <si>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</si>
  <si>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</si>
  <si>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</si>
  <si>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</si>
  <si>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</si>
  <si>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</si>
  <si>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</si>
  <si>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</si>
  <si>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</si>
  <si>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</si>
  <si>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</si>
  <si>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</si>
  <si>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</si>
  <si>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</si>
  <si>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</si>
  <si>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</si>
  <si>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</si>
  <si>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</si>
  <si>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</si>
  <si>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</si>
  <si>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</si>
  <si>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</si>
  <si>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</si>
  <si>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</si>
  <si>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</si>
  <si>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</si>
  <si>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</si>
  <si>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</si>
  <si>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</si>
  <si>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</si>
  <si>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</si>
  <si>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</si>
  <si>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</si>
  <si>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</si>
  <si>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</si>
  <si>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</si>
  <si>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</si>
  <si>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</si>
  <si>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</si>
  <si>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</si>
  <si>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</si>
  <si>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</si>
  <si>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</si>
  <si>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</si>
  <si>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</si>
  <si>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</si>
  <si>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</si>
  <si>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</si>
  <si>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</si>
  <si>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</si>
  <si>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</si>
  <si>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</si>
  <si>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</si>
  <si>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</si>
  <si>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</si>
  <si>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</si>
  <si>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</si>
  <si>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</si>
  <si>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</si>
  <si>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</si>
  <si>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</si>
  <si>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</si>
  <si>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</si>
  <si>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</si>
  <si>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</si>
  <si>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</si>
  <si>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</si>
  <si>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</si>
  <si>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</si>
  <si>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</si>
  <si>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</si>
  <si>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</si>
  <si>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</si>
  <si>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</si>
  <si>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</si>
  <si>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</si>
  <si>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</si>
  <si>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</si>
  <si>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</si>
  <si>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</si>
  <si>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</si>
  <si>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</si>
  <si>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</si>
  <si>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</si>
  <si>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</si>
  <si>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</si>
  <si>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</si>
  <si>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</si>
  <si>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</si>
  <si>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</si>
  <si>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</si>
  <si>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</si>
  <si>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</si>
  <si>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</si>
  <si>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</si>
  <si>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</si>
  <si>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</si>
  <si>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</si>
  <si>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</si>
  <si>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</si>
  <si>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</si>
  <si>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</si>
  <si>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</si>
  <si>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</si>
  <si>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</si>
  <si>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</si>
  <si>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</si>
  <si>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</si>
  <si>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</si>
  <si>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</si>
  <si>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</si>
  <si>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</si>
  <si>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</si>
  <si>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</si>
  <si>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</si>
  <si>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</si>
  <si>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</si>
  <si>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</si>
  <si>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</si>
  <si>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</si>
  <si>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</si>
  <si>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</si>
  <si>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</si>
  <si>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</si>
  <si>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</si>
  <si>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</si>
  <si>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</si>
  <si>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</si>
  <si>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</si>
  <si>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</si>
  <si>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</si>
  <si>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</si>
  <si>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</si>
  <si>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</si>
  <si>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</si>
  <si>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</si>
  <si>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</si>
  <si>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</si>
  <si>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</si>
  <si>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</si>
  <si>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</si>
  <si>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</si>
  <si>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</si>
  <si>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</si>
  <si>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</si>
  <si>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</si>
  <si>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</si>
  <si>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</si>
  <si>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</si>
  <si>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</si>
  <si>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</si>
  <si>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</si>
  <si>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</si>
  <si>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</si>
  <si>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</si>
  <si>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</si>
  <si>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</si>
  <si>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</si>
  <si>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</si>
  <si>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</si>
  <si>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</si>
  <si>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</si>
  <si>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</si>
  <si>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</si>
  <si>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</si>
  <si>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</si>
  <si>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</si>
  <si>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</si>
  <si>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</si>
  <si>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</si>
  <si>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</si>
  <si>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</si>
  <si>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</si>
  <si>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</si>
  <si>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</si>
  <si>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</si>
  <si>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</si>
  <si>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</si>
  <si>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</si>
  <si>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</si>
  <si>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</si>
  <si>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</si>
  <si>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</si>
  <si>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</si>
  <si>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</si>
  <si>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</si>
  <si>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</si>
  <si>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</si>
  <si>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</si>
  <si>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</si>
  <si>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</si>
  <si>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</si>
  <si>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</si>
  <si>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</si>
  <si>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</si>
  <si>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</si>
  <si>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</si>
  <si>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</si>
  <si>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</si>
  <si>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</si>
  <si>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</si>
  <si>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</si>
  <si>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</si>
  <si>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</si>
  <si>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</si>
  <si>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</si>
  <si>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</si>
  <si>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</si>
  <si>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</si>
  <si>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</si>
  <si>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</si>
  <si>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</si>
  <si>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</si>
  <si>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</si>
  <si>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</si>
  <si>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</si>
  <si>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</si>
  <si>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</si>
  <si>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</si>
  <si>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</si>
  <si>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</si>
  <si>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</si>
  <si>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</si>
  <si>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</si>
  <si>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</si>
  <si>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</si>
  <si>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</si>
  <si>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</si>
  <si>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</si>
  <si>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</si>
  <si>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</si>
  <si>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</si>
  <si>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</si>
  <si>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</si>
  <si>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</si>
  <si>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</si>
  <si>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</si>
  <si>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</si>
  <si>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</si>
  <si>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</si>
  <si>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</si>
  <si>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</si>
  <si>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</si>
  <si>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</si>
  <si>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</si>
  <si>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</si>
  <si>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</si>
  <si>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</si>
  <si>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</si>
  <si>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</si>
  <si>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</si>
  <si>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</si>
  <si>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</si>
  <si>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</si>
  <si>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</si>
  <si>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</si>
  <si>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</si>
  <si>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</si>
  <si>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</si>
  <si>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</si>
  <si>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</si>
  <si>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</si>
  <si>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</si>
  <si>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</si>
  <si>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</si>
  <si>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</si>
  <si>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</si>
  <si>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</si>
  <si>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</si>
  <si>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</si>
  <si>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</si>
  <si>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</si>
  <si>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</si>
  <si>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</si>
  <si>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</si>
  <si>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</si>
  <si>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</si>
  <si>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</si>
  <si>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</si>
  <si>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</si>
  <si>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</si>
  <si>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</si>
  <si>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</si>
  <si>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</si>
  <si>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</si>
  <si>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</si>
  <si>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</si>
  <si>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</si>
  <si>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</si>
  <si>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</si>
  <si>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</si>
  <si>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</si>
  <si>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</si>
  <si>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</si>
  <si>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</si>
  <si>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</si>
  <si>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</si>
  <si>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</si>
  <si>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</si>
  <si>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</si>
  <si>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</si>
  <si>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</si>
  <si>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</si>
  <si>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</si>
  <si>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</si>
  <si>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</si>
  <si>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</si>
  <si>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</si>
  <si>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</si>
  <si>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</si>
  <si>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</si>
  <si>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</si>
  <si>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</si>
  <si>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</si>
  <si>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</si>
  <si>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</si>
  <si>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</si>
  <si>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</si>
  <si>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</si>
  <si>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</si>
  <si>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</si>
  <si>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</si>
  <si>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</si>
  <si>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</si>
  <si>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</si>
  <si>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</si>
  <si>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</si>
  <si>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</si>
  <si>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</si>
  <si>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</si>
  <si>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</si>
  <si>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</si>
  <si>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</si>
  <si>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</si>
  <si>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</si>
  <si>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</si>
  <si>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</si>
  <si>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</si>
  <si>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</si>
  <si>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</si>
  <si>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</si>
  <si>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</si>
  <si>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</si>
  <si>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</si>
  <si>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</si>
  <si>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</si>
  <si>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</si>
  <si>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</si>
  <si>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</si>
  <si>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</si>
  <si>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</si>
  <si>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</si>
  <si>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</si>
  <si>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</si>
  <si>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</si>
  <si>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</si>
  <si>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</si>
  <si>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</si>
  <si>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</si>
  <si>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</si>
  <si>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</si>
  <si>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</si>
  <si>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</si>
  <si>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</si>
  <si>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</si>
  <si>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</si>
  <si>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</si>
  <si>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</si>
  <si>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</si>
  <si>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</si>
  <si>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</si>
  <si>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</si>
  <si>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</si>
  <si>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</si>
  <si>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</si>
  <si>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</si>
  <si>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</si>
  <si>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</si>
  <si>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</si>
  <si>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</si>
  <si>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</si>
  <si>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</si>
  <si>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</si>
  <si>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</si>
  <si>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</si>
  <si>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</si>
  <si>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</si>
  <si>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</si>
  <si>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</si>
  <si>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</si>
  <si>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</si>
  <si>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</si>
  <si>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</si>
  <si>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</si>
  <si>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</si>
  <si>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</si>
  <si>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</si>
  <si>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</si>
  <si>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</si>
  <si>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</si>
  <si>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</si>
  <si>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</si>
  <si>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</si>
  <si>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</si>
  <si>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</si>
  <si>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</si>
  <si>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</si>
  <si>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</si>
  <si>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</si>
  <si>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</si>
  <si>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</si>
  <si>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</si>
  <si>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</si>
  <si>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</si>
  <si>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</si>
  <si>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</si>
  <si>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</si>
  <si>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</si>
  <si>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</si>
  <si>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</si>
  <si>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</si>
  <si>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</si>
  <si>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</si>
  <si>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</si>
  <si>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</si>
  <si>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</si>
  <si>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</si>
  <si>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</si>
  <si>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</si>
  <si>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</si>
  <si>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</si>
  <si>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</si>
  <si>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</si>
  <si>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</si>
  <si>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</si>
  <si>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</si>
  <si>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</si>
  <si>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</si>
  <si>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</si>
  <si>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</si>
  <si>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</si>
  <si>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</si>
  <si>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</si>
  <si>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</si>
  <si>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</si>
  <si>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</si>
  <si>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</si>
  <si>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</si>
  <si>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</si>
  <si>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</si>
  <si>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</si>
  <si>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</si>
  <si>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</si>
  <si>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</si>
  <si>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</si>
  <si>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</si>
  <si>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</si>
  <si>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</si>
  <si>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</si>
  <si>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</si>
  <si>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</si>
  <si>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</si>
  <si>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</si>
  <si>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</si>
  <si>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</si>
  <si>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</si>
  <si>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</si>
  <si>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</si>
  <si>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</si>
  <si>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</si>
  <si>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</si>
  <si>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</si>
  <si>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</si>
  <si>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</si>
  <si>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</si>
  <si>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</si>
  <si>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</si>
  <si>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</si>
  <si>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</si>
  <si>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</si>
  <si>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</si>
  <si>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</si>
  <si>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</si>
  <si>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</si>
  <si>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</si>
  <si>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</si>
  <si>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</si>
  <si>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</si>
  <si>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</si>
  <si>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</si>
  <si>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</si>
  <si>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</si>
  <si>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</si>
  <si>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</si>
  <si>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</si>
  <si>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</si>
  <si>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</si>
  <si>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</si>
  <si>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</si>
  <si>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</si>
  <si>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</si>
  <si>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</si>
  <si>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</si>
  <si>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</si>
  <si>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</si>
  <si>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</si>
  <si>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</si>
  <si>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</si>
  <si>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</si>
  <si>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</si>
  <si>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</si>
  <si>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</si>
  <si>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</si>
  <si>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</si>
  <si>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</si>
  <si>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</si>
  <si>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</si>
  <si>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</si>
  <si>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</si>
  <si>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</si>
  <si>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</si>
  <si>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</si>
  <si>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</si>
  <si>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</si>
  <si>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</si>
  <si>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</si>
  <si>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</si>
  <si>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</si>
  <si>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</si>
  <si>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</si>
  <si>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</si>
  <si>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</si>
  <si>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</si>
  <si>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</si>
  <si>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</si>
  <si>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</si>
  <si>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</si>
  <si>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</si>
  <si>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</si>
  <si>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</si>
  <si>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</si>
  <si>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</si>
  <si>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</si>
  <si>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</si>
  <si>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</si>
  <si>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</si>
  <si>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</si>
  <si>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</si>
  <si>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</si>
  <si>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</si>
  <si>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</si>
  <si>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</si>
  <si>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</si>
  <si>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</si>
  <si>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</si>
  <si>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</si>
  <si>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</si>
  <si>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</si>
  <si>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</si>
  <si>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</si>
  <si>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</si>
  <si>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</si>
  <si>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</si>
  <si>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</si>
  <si>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</si>
  <si>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</si>
  <si>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</si>
  <si>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</si>
  <si>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</si>
  <si>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</si>
  <si>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</si>
  <si>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</si>
  <si>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</si>
  <si>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</si>
  <si>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</si>
  <si>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</si>
  <si>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</si>
  <si>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</si>
  <si>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</si>
  <si>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</si>
  <si>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</si>
  <si>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</si>
  <si>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</si>
  <si>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</si>
  <si>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</si>
  <si>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</si>
  <si>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</si>
  <si>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</si>
  <si>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</si>
  <si>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</si>
  <si>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</si>
  <si>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</si>
  <si>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</si>
  <si>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</si>
  <si>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</si>
  <si>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</si>
  <si>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</si>
  <si>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</si>
  <si>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</si>
  <si>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</si>
  <si>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</si>
  <si>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</si>
  <si>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</si>
  <si>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</si>
  <si>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</si>
  <si>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</si>
  <si>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</si>
  <si>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</si>
  <si>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</si>
  <si>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</si>
  <si>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</si>
  <si>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</si>
  <si>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</si>
  <si>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</si>
  <si>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</si>
  <si>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</si>
  <si>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</si>
  <si>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</si>
  <si>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</si>
  <si>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</si>
  <si>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</si>
  <si>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</si>
  <si>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</si>
  <si>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</si>
  <si>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</si>
  <si>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</si>
  <si>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</si>
  <si>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</si>
  <si>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</si>
  <si>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</si>
  <si>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</si>
  <si>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</si>
  <si>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</si>
  <si>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</si>
  <si>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</si>
  <si>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</si>
  <si>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</si>
  <si>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</si>
  <si>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</si>
  <si>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</si>
  <si>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</si>
  <si>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</si>
  <si>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</si>
  <si>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</si>
  <si>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</si>
  <si>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</si>
  <si>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</si>
  <si>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</si>
  <si>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</si>
  <si>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</si>
  <si>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</si>
  <si>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</si>
  <si>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</si>
  <si>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</si>
  <si>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</si>
  <si>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</si>
  <si>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</si>
  <si>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</si>
  <si>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</si>
  <si>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</si>
  <si>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</si>
  <si>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</si>
  <si>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</si>
  <si>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</si>
  <si>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</si>
  <si>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</si>
  <si>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</si>
  <si>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</si>
  <si>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</si>
  <si>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</si>
  <si>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</si>
  <si>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</si>
  <si>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</si>
  <si>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</si>
  <si>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</si>
  <si>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</si>
  <si>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</si>
  <si>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</si>
  <si>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</si>
  <si>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</si>
  <si>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</si>
  <si>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</si>
  <si>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</si>
  <si>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</si>
  <si>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</si>
  <si>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</si>
  <si>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</si>
  <si>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</si>
  <si>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</si>
  <si>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</si>
  <si>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</si>
  <si>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</si>
  <si>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</si>
  <si>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</si>
  <si>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</si>
  <si>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</si>
  <si>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</si>
  <si>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</si>
  <si>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</si>
  <si>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</si>
  <si>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</si>
  <si>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</si>
  <si>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</si>
  <si>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</si>
  <si>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</si>
  <si>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</si>
  <si>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</si>
  <si>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</si>
  <si>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</si>
  <si>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</si>
  <si>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</si>
  <si>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</si>
  <si>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</si>
  <si>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</si>
  <si>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</si>
  <si>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</si>
  <si>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</si>
  <si>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</si>
  <si>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</si>
  <si>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</si>
  <si>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</si>
  <si>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</si>
  <si>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</si>
  <si>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</si>
  <si>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</si>
  <si>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</si>
  <si>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</si>
  <si>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</si>
  <si>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</si>
  <si>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</si>
  <si>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</si>
  <si>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</si>
  <si>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</si>
  <si>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</si>
  <si>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</si>
  <si>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</si>
  <si>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</si>
  <si>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</si>
  <si>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</si>
  <si>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</si>
  <si>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</si>
  <si>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</si>
  <si>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</si>
  <si>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</si>
  <si>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</si>
  <si>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</si>
  <si>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</si>
  <si>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</si>
  <si>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</si>
  <si>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</si>
  <si>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</si>
  <si>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</si>
  <si>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</si>
  <si>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</si>
  <si>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</si>
  <si>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</si>
  <si>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</si>
  <si>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</si>
  <si>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</si>
  <si>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</si>
  <si>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</si>
  <si>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</si>
  <si>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</si>
  <si>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</si>
  <si>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</si>
  <si>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</si>
  <si>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</si>
  <si>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</si>
  <si>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</si>
  <si>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</si>
  <si>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</si>
  <si>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</si>
  <si>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</si>
  <si>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</si>
  <si>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</si>
  <si>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</si>
  <si>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</si>
  <si>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</si>
  <si>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</si>
  <si>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</si>
  <si>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</si>
  <si>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</si>
  <si>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</si>
  <si>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</si>
  <si>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</si>
  <si>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</si>
  <si>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</si>
  <si>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</si>
  <si>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</si>
  <si>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</si>
  <si>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</si>
  <si>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</si>
  <si>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</si>
  <si>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</si>
  <si>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</si>
  <si>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</si>
  <si>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</si>
  <si>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</si>
  <si>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</si>
  <si>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</si>
  <si>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</si>
  <si>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</si>
  <si>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</si>
  <si>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</si>
  <si>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</si>
  <si>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</si>
  <si>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</si>
  <si>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</si>
  <si>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</si>
  <si>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</si>
  <si>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</si>
  <si>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</si>
  <si>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</si>
  <si>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</si>
  <si>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</si>
  <si>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</si>
  <si>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</si>
  <si>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</si>
  <si>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</si>
  <si>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</si>
  <si>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</si>
  <si>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</si>
  <si>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</si>
  <si>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</si>
  <si>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</si>
  <si>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</si>
  <si>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</si>
  <si>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</si>
  <si>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</si>
  <si>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</si>
  <si>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</si>
  <si>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</si>
  <si>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</si>
  <si>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</si>
  <si>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</si>
  <si>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</si>
  <si>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</si>
  <si>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</si>
  <si>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</si>
  <si>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</si>
  <si>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</si>
  <si>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</si>
  <si>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</si>
  <si>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</si>
  <si>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</si>
  <si>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</si>
  <si>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</si>
  <si>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</si>
  <si>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</si>
  <si>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</si>
  <si>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</si>
  <si>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</si>
  <si>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</si>
  <si>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</si>
  <si>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</si>
  <si>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</si>
  <si>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</si>
  <si>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</si>
  <si>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</si>
  <si>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</si>
  <si>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</si>
  <si>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</si>
  <si>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</si>
  <si>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</si>
  <si>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</si>
  <si>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</si>
  <si>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</si>
  <si>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</si>
  <si>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</si>
  <si>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</si>
  <si>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</si>
  <si>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</si>
  <si>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</si>
  <si>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</si>
  <si>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</si>
  <si>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</si>
  <si>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</si>
  <si>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</si>
  <si>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</si>
  <si>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</si>
  <si>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</si>
  <si>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</si>
  <si>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</si>
  <si>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</si>
  <si>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</si>
  <si>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</si>
  <si>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</si>
  <si>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</si>
  <si>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</si>
  <si>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</si>
  <si>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</si>
  <si>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</si>
  <si>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</si>
  <si>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</si>
  <si>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</si>
  <si>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</si>
  <si>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</si>
  <si>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</si>
  <si>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</si>
  <si>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</si>
  <si>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</si>
  <si>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</si>
  <si>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</si>
  <si>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</si>
  <si>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</si>
  <si>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</si>
  <si>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</si>
  <si>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</si>
  <si>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</si>
  <si>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</si>
  <si>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</si>
  <si>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</si>
  <si>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</si>
  <si>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</si>
  <si>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</si>
  <si>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</si>
  <si>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</si>
  <si>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</si>
  <si>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</si>
  <si>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</si>
  <si>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</si>
  <si>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</si>
  <si>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</si>
  <si>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</si>
  <si>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</si>
  <si>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</si>
  <si>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</si>
  <si>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</si>
  <si>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</si>
  <si>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</si>
  <si>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</si>
  <si>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</si>
  <si>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</si>
  <si>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</si>
  <si>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</si>
  <si>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</si>
  <si>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</si>
  <si>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</si>
  <si>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</si>
  <si>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</si>
  <si>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</si>
  <si>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</si>
  <si>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</si>
  <si>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</si>
  <si>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</si>
  <si>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</si>
  <si>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</si>
  <si>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</si>
  <si>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</si>
  <si>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</si>
  <si>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</si>
  <si>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</si>
  <si>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</si>
  <si>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</si>
  <si>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</si>
  <si>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</si>
  <si>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</si>
  <si>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</si>
  <si>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</si>
  <si>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</si>
  <si>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</si>
  <si>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</si>
  <si>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</si>
  <si>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</si>
  <si>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</si>
  <si>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</si>
  <si>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</si>
  <si>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</si>
  <si>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</si>
  <si>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</si>
  <si>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</si>
  <si>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</si>
  <si>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</si>
  <si>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</si>
  <si>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</si>
  <si>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</si>
  <si>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</si>
  <si>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</si>
  <si>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</si>
  <si>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</si>
  <si>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</si>
  <si>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</si>
  <si>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</si>
  <si>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</si>
  <si>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</si>
  <si>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</si>
  <si>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</si>
  <si>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</si>
  <si>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</si>
  <si>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</si>
  <si>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</si>
  <si>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</si>
  <si>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</si>
  <si>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</si>
  <si>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</si>
  <si>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</si>
  <si>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</si>
  <si>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</si>
  <si>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</si>
  <si>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</si>
  <si>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</si>
  <si>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</si>
  <si>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</si>
  <si>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</si>
  <si>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</si>
  <si>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</si>
  <si>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</si>
  <si>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</si>
  <si>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</si>
  <si>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</si>
  <si>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</si>
  <si>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</si>
  <si>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</si>
  <si>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</si>
  <si>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</si>
  <si>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</si>
  <si>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</si>
  <si>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</si>
  <si>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</si>
  <si>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</si>
  <si>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</si>
  <si>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</si>
  <si>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</si>
  <si>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</si>
  <si>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</si>
  <si>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</si>
  <si>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</si>
  <si>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</si>
  <si>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</si>
  <si>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</si>
  <si>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</si>
  <si>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</si>
  <si>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</si>
  <si>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</si>
  <si>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</si>
  <si>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</si>
  <si>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</si>
  <si>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</si>
  <si>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</si>
  <si>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</si>
  <si>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</si>
  <si>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</si>
  <si>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</si>
  <si>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</si>
  <si>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</si>
  <si>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</si>
  <si>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</si>
  <si>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</si>
  <si>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</si>
  <si>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</si>
  <si>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</si>
  <si>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</si>
  <si>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</si>
  <si>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</si>
  <si>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</si>
  <si>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</si>
  <si>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</si>
  <si>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</si>
  <si>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</si>
  <si>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</si>
  <si>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</si>
  <si>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</si>
  <si>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</si>
  <si>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</si>
  <si>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</si>
  <si>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</si>
  <si>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</si>
  <si>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</si>
  <si>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</si>
  <si>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</si>
  <si>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</si>
  <si>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</si>
  <si>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</si>
  <si>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</si>
  <si>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</si>
  <si>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</si>
  <si>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</si>
  <si>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</si>
  <si>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</si>
  <si>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</si>
  <si>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</si>
  <si>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</si>
  <si>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</si>
  <si>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</si>
  <si>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</si>
  <si>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</si>
  <si>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</si>
  <si>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</si>
  <si>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</si>
  <si>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</si>
  <si>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</si>
  <si>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</si>
  <si>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</si>
  <si>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</si>
  <si>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</si>
  <si>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</si>
  <si>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</si>
  <si>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</si>
  <si>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</si>
  <si>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</si>
  <si>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</si>
  <si>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</si>
  <si>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</si>
  <si>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</si>
  <si>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</si>
  <si>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</si>
  <si>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</si>
  <si>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</si>
  <si>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</si>
  <si>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</si>
  <si>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</si>
  <si>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</si>
  <si>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</si>
  <si>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</si>
  <si>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</si>
  <si>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</si>
  <si>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</si>
  <si>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</si>
  <si>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</si>
  <si>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</si>
  <si>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</si>
  <si>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</si>
  <si>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</si>
  <si>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</si>
  <si>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</si>
  <si>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</si>
  <si>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</si>
  <si>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</si>
  <si>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</si>
  <si>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</si>
  <si>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</si>
  <si>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</si>
  <si>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</si>
  <si>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</si>
  <si>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</si>
  <si>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</si>
  <si>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</si>
  <si>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</si>
  <si>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</si>
  <si>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</si>
  <si>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</si>
  <si>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</si>
  <si>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</si>
  <si>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</si>
  <si>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</si>
  <si>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</si>
  <si>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</si>
  <si>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</si>
  <si>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</si>
  <si>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</si>
  <si>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</si>
  <si>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</si>
  <si>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</si>
  <si>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</si>
  <si>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</si>
  <si>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</si>
  <si>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</si>
  <si>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</si>
  <si>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</si>
  <si>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</si>
  <si>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</si>
  <si>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</si>
  <si>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</si>
  <si>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</si>
  <si>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</si>
  <si>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</si>
  <si>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</si>
  <si>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</si>
  <si>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</si>
  <si>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</si>
  <si>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</si>
  <si>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</si>
  <si>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</si>
  <si>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</si>
  <si>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</si>
  <si>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</si>
  <si>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</si>
  <si>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</si>
  <si>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</si>
  <si>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</si>
  <si>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</si>
  <si>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</si>
  <si>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</si>
  <si>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</si>
  <si>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</si>
  <si>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</si>
  <si>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</si>
  <si>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</si>
  <si>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</si>
  <si>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</si>
  <si>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</si>
  <si>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</si>
  <si>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</si>
  <si>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</si>
  <si>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</si>
  <si>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</si>
  <si>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</si>
  <si>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</si>
  <si>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</si>
  <si>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</si>
  <si>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</si>
  <si>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</si>
  <si>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</si>
  <si>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</si>
  <si>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</si>
  <si>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</si>
  <si>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</si>
  <si>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</si>
  <si>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</si>
  <si>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</si>
  <si>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</si>
  <si>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</si>
  <si>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</si>
  <si>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</si>
  <si>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</si>
  <si>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</si>
  <si>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</si>
  <si>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</si>
  <si>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</si>
  <si>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</si>
  <si>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</si>
  <si>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</si>
  <si>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</si>
  <si>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</si>
  <si>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</si>
  <si>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</si>
  <si>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</si>
  <si>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</si>
  <si>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</si>
  <si>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</si>
  <si>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</si>
  <si>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</si>
  <si>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</si>
  <si>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</si>
  <si>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</si>
  <si>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</si>
  <si>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</si>
  <si>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</si>
  <si>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</si>
  <si>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</si>
  <si>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</si>
  <si>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</si>
  <si>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</si>
  <si>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</si>
  <si>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</si>
  <si>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</si>
  <si>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</si>
  <si>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</si>
  <si>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</si>
  <si>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</si>
  <si>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</si>
  <si>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</si>
  <si>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</si>
  <si>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</si>
  <si>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</si>
  <si>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</si>
  <si>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</si>
  <si>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</si>
  <si>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</si>
  <si>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</si>
  <si>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</si>
  <si>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</si>
  <si>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</si>
  <si>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</si>
  <si>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</si>
  <si>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</si>
  <si>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</si>
  <si>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</si>
  <si>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</si>
  <si>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</si>
  <si>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</si>
  <si>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</si>
  <si>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</si>
  <si>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</si>
  <si>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</si>
  <si>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</si>
  <si>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</si>
  <si>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</si>
  <si>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</si>
  <si>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</si>
  <si>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</si>
  <si>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</si>
  <si>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</si>
  <si>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</si>
  <si>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</si>
  <si>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</si>
  <si>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</si>
  <si>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</si>
  <si>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</si>
  <si>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</si>
  <si>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</si>
  <si>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</si>
  <si>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</si>
  <si>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</si>
  <si>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</si>
  <si>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</si>
  <si>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</si>
  <si>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</si>
  <si>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</si>
  <si>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</si>
  <si>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</si>
  <si>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</si>
  <si>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</si>
  <si>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</si>
  <si>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</si>
  <si>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</si>
  <si>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</si>
  <si>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</si>
  <si>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</si>
  <si>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</si>
  <si>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</si>
  <si>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</si>
  <si>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</si>
  <si>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</si>
  <si>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</si>
  <si>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</si>
  <si>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</si>
  <si>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</si>
  <si>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</si>
  <si>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</si>
  <si>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</si>
  <si>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</si>
  <si>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</si>
  <si>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</si>
  <si>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</si>
  <si>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</si>
  <si>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</si>
  <si>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</si>
  <si>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</si>
  <si>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</si>
  <si>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</si>
  <si>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</si>
  <si>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</si>
  <si>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</si>
  <si>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</si>
  <si>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</si>
  <si>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</si>
  <si>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</si>
  <si>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</si>
  <si>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</si>
  <si>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</si>
  <si>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</si>
  <si>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</si>
  <si>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</si>
  <si>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</si>
  <si>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</si>
  <si>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</si>
  <si>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</si>
  <si>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</si>
  <si>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</si>
  <si>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</si>
  <si>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</si>
  <si>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</si>
  <si>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</si>
  <si>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</si>
  <si>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</si>
  <si>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</si>
  <si>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</si>
  <si>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</si>
  <si>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</si>
  <si>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</si>
  <si>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</si>
  <si>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</si>
  <si>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</si>
  <si>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</si>
  <si>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</si>
  <si>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</si>
  <si>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</si>
  <si>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</si>
  <si>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</si>
  <si>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</si>
  <si>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</si>
  <si>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</si>
  <si>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</si>
  <si>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</si>
  <si>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</si>
  <si>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</si>
  <si>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</si>
  <si>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</si>
  <si>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</si>
  <si>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</si>
  <si>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</si>
  <si>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</si>
  <si>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</si>
  <si>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</si>
  <si>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</si>
  <si>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</si>
  <si>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</si>
  <si>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</si>
  <si>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</si>
  <si>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</si>
  <si>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</si>
  <si>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</si>
  <si>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</si>
  <si>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</si>
  <si>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</si>
  <si>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</si>
  <si>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</si>
  <si>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</si>
  <si>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</si>
  <si>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</si>
  <si>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</si>
  <si>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</si>
  <si>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</si>
  <si>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</si>
  <si>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</si>
  <si>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</si>
  <si>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</si>
  <si>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</si>
  <si>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</si>
  <si>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</si>
  <si>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</si>
  <si>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</si>
  <si>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</si>
  <si>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</si>
  <si>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</si>
  <si>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</si>
  <si>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</si>
  <si>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</si>
  <si>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</si>
  <si>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</si>
  <si>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</si>
  <si>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</si>
  <si>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</si>
  <si>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</si>
  <si>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</si>
  <si>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</si>
  <si>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</si>
  <si>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</si>
  <si>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</si>
  <si>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</si>
  <si>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</si>
  <si>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</si>
  <si>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</si>
  <si>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</si>
  <si>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</si>
  <si>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</si>
  <si>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</si>
  <si>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</si>
  <si>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</si>
  <si>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</si>
  <si>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</si>
  <si>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</si>
  <si>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</si>
  <si>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</si>
  <si>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</si>
  <si>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</si>
  <si>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</si>
  <si>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</si>
  <si>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</si>
  <si>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</si>
  <si>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</si>
  <si>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</si>
  <si>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</si>
  <si>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</si>
  <si>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</si>
  <si>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</si>
  <si>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</si>
  <si>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</si>
  <si>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</si>
  <si>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</si>
  <si>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</si>
  <si>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</si>
  <si>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</si>
  <si>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</si>
  <si>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</si>
  <si>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</si>
  <si>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</si>
  <si>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</si>
  <si>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</si>
  <si>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</si>
  <si>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</si>
  <si>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</si>
  <si>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</si>
  <si>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</si>
  <si>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</si>
  <si>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</si>
  <si>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</si>
  <si>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</si>
  <si>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</si>
  <si>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</si>
  <si>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</si>
  <si>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</si>
  <si>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</si>
  <si>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</si>
  <si>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</si>
  <si>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</si>
  <si>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</si>
  <si>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</si>
  <si>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</si>
  <si>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</si>
  <si>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</si>
  <si>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</si>
  <si>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</si>
  <si>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</si>
  <si>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</si>
  <si>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</si>
  <si>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</si>
  <si>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</si>
  <si>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</si>
  <si>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</si>
  <si>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</si>
  <si>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</si>
  <si>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</si>
  <si>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</si>
  <si>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</si>
  <si>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</si>
  <si>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</si>
  <si>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</si>
  <si>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</si>
  <si>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</si>
  <si>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</si>
  <si>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</si>
  <si>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</si>
  <si>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</si>
  <si>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</si>
  <si>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</si>
  <si>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</si>
  <si>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</si>
  <si>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</si>
  <si>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</si>
  <si>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</si>
  <si>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</si>
  <si>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</si>
  <si>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</si>
  <si>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</si>
  <si>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</si>
  <si>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</si>
  <si>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</si>
  <si>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</si>
  <si>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</si>
  <si>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</si>
  <si>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</si>
  <si>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</si>
  <si>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</si>
  <si>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</si>
  <si>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</si>
  <si>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</si>
  <si>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</si>
  <si>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</si>
  <si>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</si>
  <si>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</si>
  <si>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</si>
  <si>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</si>
  <si>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</si>
  <si>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</si>
  <si>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</si>
  <si>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</si>
  <si>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</si>
  <si>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</si>
  <si>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</si>
  <si>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</si>
  <si>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</si>
  <si>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</si>
  <si>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</si>
  <si>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</si>
  <si>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</si>
  <si>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</si>
  <si>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</si>
  <si>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</si>
  <si>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</si>
  <si>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</si>
  <si>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</si>
  <si>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</si>
  <si>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</si>
  <si>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</si>
  <si>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</si>
  <si>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</si>
  <si>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</si>
  <si>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</si>
  <si>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</si>
  <si>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</si>
  <si>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</si>
  <si>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</si>
  <si>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</si>
  <si>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</si>
  <si>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</si>
  <si>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</si>
  <si>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</si>
  <si>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</si>
  <si>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</si>
  <si>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</si>
  <si>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</si>
  <si>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</si>
  <si>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</si>
  <si>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</si>
  <si>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</si>
  <si>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</si>
  <si>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</si>
  <si>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</si>
  <si>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</si>
  <si>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</si>
  <si>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</si>
  <si>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</si>
  <si>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</si>
  <si>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</si>
  <si>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</si>
  <si>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</si>
  <si>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</si>
  <si>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</si>
  <si>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</si>
  <si>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</si>
  <si>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</si>
  <si>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</si>
  <si>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</si>
  <si>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</si>
  <si>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</si>
  <si>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</si>
  <si>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</si>
  <si>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</si>
  <si>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</si>
  <si>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</si>
  <si>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</si>
  <si>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</si>
  <si>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</si>
  <si>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</si>
  <si>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</si>
  <si>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</si>
  <si>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</si>
  <si>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</si>
  <si>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</si>
  <si>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</si>
  <si>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</si>
  <si>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</si>
  <si>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</si>
  <si>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</si>
  <si>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</si>
  <si>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</si>
  <si>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</si>
  <si>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</si>
  <si>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</si>
  <si>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</si>
  <si>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</si>
  <si>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</si>
  <si>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</si>
  <si>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</si>
  <si>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</si>
  <si>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</si>
  <si>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</si>
  <si>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</si>
  <si>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</si>
  <si>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</si>
  <si>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</si>
  <si>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</si>
  <si>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</si>
  <si>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</si>
  <si>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</si>
  <si>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</si>
  <si>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</si>
  <si>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</si>
  <si>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</si>
  <si>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</si>
  <si>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</si>
  <si>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</si>
  <si>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</si>
  <si>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</si>
  <si>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</si>
  <si>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</si>
  <si>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</si>
  <si>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</si>
  <si>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</si>
  <si>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</si>
  <si>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</si>
  <si>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</si>
  <si>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</si>
  <si>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</si>
  <si>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</si>
  <si>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</si>
  <si>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</si>
  <si>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</si>
  <si>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</si>
  <si>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</si>
  <si>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</si>
  <si>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</si>
  <si>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</si>
  <si>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</si>
  <si>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</si>
  <si>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</si>
  <si>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</si>
  <si>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</si>
  <si>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</si>
  <si>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</si>
  <si>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</si>
  <si>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</si>
  <si>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</si>
  <si>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</si>
  <si>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</si>
  <si>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</si>
  <si>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</si>
  <si>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</si>
  <si>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</si>
  <si>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</si>
  <si>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</si>
  <si>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</si>
  <si>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</si>
  <si>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</si>
  <si>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</si>
  <si>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</si>
  <si>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</si>
  <si>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</si>
  <si>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</si>
  <si>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</si>
  <si>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</si>
  <si>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</si>
  <si>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</si>
  <si>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</si>
  <si>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</si>
  <si>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</si>
  <si>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</si>
  <si>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</si>
  <si>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</si>
  <si>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</si>
  <si>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</si>
  <si>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</si>
  <si>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</si>
  <si>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</si>
  <si>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</si>
  <si>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</si>
  <si>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</si>
  <si>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</si>
  <si>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</si>
  <si>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</si>
  <si>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</si>
  <si>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</si>
  <si>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</si>
  <si>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</si>
  <si>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</si>
  <si>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</si>
  <si>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</si>
  <si>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</si>
  <si>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</si>
  <si>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</si>
  <si>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</si>
  <si>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</si>
  <si>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</si>
  <si>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</si>
  <si>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</si>
  <si>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</si>
  <si>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</si>
  <si>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</si>
  <si>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</si>
  <si>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</si>
  <si>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</si>
  <si>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</si>
  <si>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</si>
  <si>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</si>
  <si>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</si>
  <si>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</si>
  <si>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</si>
  <si>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</si>
  <si>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</si>
  <si>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</si>
  <si>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</si>
  <si>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</si>
  <si>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</si>
  <si>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</si>
  <si>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</si>
  <si>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</si>
  <si>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</si>
  <si>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</si>
  <si>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</si>
  <si>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</si>
  <si>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</si>
  <si>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</si>
  <si>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</si>
  <si>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</si>
  <si>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</si>
  <si>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</si>
  <si>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</si>
  <si>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</si>
  <si>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</si>
  <si>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</si>
  <si>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</si>
  <si>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</si>
  <si>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</si>
  <si>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</si>
  <si>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</si>
  <si>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</si>
  <si>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</si>
  <si>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</si>
  <si>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</si>
  <si>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</si>
  <si>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</si>
  <si>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</si>
  <si>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</si>
  <si>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</si>
  <si>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</si>
  <si>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</si>
  <si>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</si>
  <si>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</si>
  <si>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</si>
  <si>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</si>
  <si>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</si>
  <si>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</si>
  <si>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</si>
  <si>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</si>
  <si>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</si>
  <si>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</si>
  <si>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</si>
  <si>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</si>
  <si>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</si>
  <si>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</si>
  <si>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</si>
  <si>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</si>
  <si>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</si>
  <si>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</si>
  <si>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</si>
  <si>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</si>
  <si>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</si>
  <si>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</si>
  <si>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</si>
  <si>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</si>
  <si>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</si>
  <si>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</si>
  <si>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</si>
  <si>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</si>
  <si>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</si>
  <si>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</si>
  <si>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</si>
  <si>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</si>
  <si>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</si>
  <si>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</si>
  <si>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</si>
  <si>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</si>
  <si>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</si>
  <si>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</si>
  <si>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</si>
  <si>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</si>
  <si>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</si>
  <si>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</si>
  <si>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</si>
  <si>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</si>
  <si>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</si>
  <si>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</si>
  <si>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</si>
  <si>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</si>
  <si>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</si>
  <si>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</si>
  <si>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</si>
  <si>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</si>
  <si>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</si>
  <si>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</si>
  <si>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</si>
  <si>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</si>
  <si>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</si>
  <si>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</si>
  <si>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</si>
  <si>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</si>
  <si>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</si>
  <si>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</si>
  <si>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</si>
  <si>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</si>
  <si>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</si>
  <si>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</si>
  <si>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</si>
  <si>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</si>
  <si>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</si>
  <si>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</si>
  <si>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</si>
  <si>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</si>
  <si>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</si>
  <si>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</si>
  <si>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</si>
  <si>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</si>
  <si>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</si>
  <si>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</si>
  <si>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</si>
  <si>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</si>
  <si>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</si>
  <si>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</si>
  <si>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</si>
  <si>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</si>
  <si>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</si>
  <si>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</si>
  <si>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</si>
  <si>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</si>
  <si>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</si>
  <si>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</si>
  <si>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</si>
  <si>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</si>
  <si>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</si>
  <si>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</si>
  <si>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</si>
  <si>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</si>
  <si>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</si>
  <si>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</si>
  <si>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</si>
  <si>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</si>
  <si>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</si>
  <si>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</si>
  <si>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</si>
  <si>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</si>
  <si>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</si>
  <si>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</si>
  <si>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</si>
  <si>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</si>
  <si>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</si>
  <si>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</si>
  <si>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</si>
  <si>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</si>
  <si>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</si>
  <si>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</si>
  <si>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</si>
  <si>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</si>
  <si>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</si>
  <si>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</si>
  <si>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</si>
  <si>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</si>
  <si>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</si>
  <si>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</si>
  <si>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</si>
  <si>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</si>
  <si>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</si>
  <si>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</si>
  <si>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</si>
  <si>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</si>
  <si>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</si>
  <si>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</si>
  <si>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</si>
  <si>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</si>
  <si>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</si>
  <si>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</si>
  <si>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</si>
  <si>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</si>
  <si>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</si>
  <si>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</si>
  <si>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</si>
  <si>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</si>
  <si>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</si>
  <si>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</si>
  <si>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</si>
  <si>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</si>
  <si>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</si>
  <si>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</si>
  <si>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</si>
  <si>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</si>
  <si>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</si>
  <si>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</si>
  <si>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</si>
  <si>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</si>
  <si>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</si>
  <si>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</si>
  <si>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</si>
  <si>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</si>
  <si>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</si>
  <si>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</si>
  <si>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</si>
  <si>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</si>
  <si>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</si>
  <si>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</si>
  <si>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</si>
  <si>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</si>
  <si>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</si>
  <si>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</si>
  <si>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</si>
  <si>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</si>
  <si>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</si>
  <si>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</si>
  <si>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</si>
  <si>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</si>
  <si>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</si>
  <si>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</si>
  <si>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</si>
  <si>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</si>
  <si>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</si>
  <si>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</si>
  <si>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</si>
  <si>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</si>
  <si>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</si>
  <si>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</si>
  <si>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</si>
  <si>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</si>
  <si>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</si>
  <si>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</si>
  <si>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</si>
  <si>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</si>
  <si>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</si>
  <si>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</si>
  <si>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</si>
  <si>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</si>
  <si>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</si>
  <si>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</si>
  <si>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</si>
  <si>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</si>
  <si>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</si>
  <si>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</si>
  <si>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</si>
  <si>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</si>
  <si>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</si>
  <si>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</si>
  <si>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</si>
  <si>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</si>
  <si>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</si>
  <si>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</si>
  <si>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</si>
  <si>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</si>
  <si>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</si>
  <si>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</si>
  <si>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</si>
  <si>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</si>
  <si>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</si>
  <si>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</si>
  <si>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</si>
  <si>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</si>
  <si>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</si>
  <si>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</si>
  <si>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</si>
  <si>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</si>
  <si>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</si>
  <si>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</si>
  <si>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</si>
  <si>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</si>
  <si>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</si>
  <si>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</si>
  <si>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</si>
  <si>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</si>
  <si>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</si>
  <si>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</si>
  <si>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</si>
  <si>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</si>
  <si>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</si>
  <si>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</si>
  <si>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</si>
  <si>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</si>
  <si>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</si>
  <si>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</si>
  <si>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</si>
  <si>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</si>
  <si>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</si>
  <si>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</si>
  <si>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</si>
  <si>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</si>
  <si>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</si>
  <si>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</si>
  <si>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</si>
  <si>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</si>
  <si>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</si>
  <si>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</si>
  <si>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</si>
  <si>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</si>
  <si>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</si>
  <si>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</si>
  <si>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</si>
  <si>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</si>
  <si>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</si>
  <si>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</si>
  <si>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</si>
  <si>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</si>
  <si>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</si>
  <si>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</si>
  <si>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</si>
  <si>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</si>
  <si>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</si>
  <si>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</si>
  <si>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</si>
  <si>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</si>
  <si>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</si>
  <si>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</si>
  <si>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</si>
  <si>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</si>
  <si>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</si>
  <si>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</si>
  <si>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</si>
  <si>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</si>
  <si>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</si>
  <si>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</si>
  <si>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</si>
  <si>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</si>
  <si>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</si>
  <si>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</si>
  <si>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</si>
  <si>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</si>
  <si>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</si>
  <si>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</si>
  <si>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</si>
  <si>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</si>
  <si>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</si>
  <si>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</si>
  <si>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</si>
  <si>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</si>
  <si>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</si>
  <si>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</si>
  <si>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</si>
  <si>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</si>
  <si>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</si>
  <si>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</si>
  <si>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</si>
  <si>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</si>
  <si>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</si>
  <si>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</si>
  <si>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</si>
  <si>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</si>
  <si>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</si>
  <si>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</si>
  <si>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</si>
  <si>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</si>
  <si>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</si>
  <si>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</si>
  <si>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</si>
  <si>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</si>
  <si>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</si>
  <si>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</si>
  <si>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</si>
  <si>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</si>
  <si>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</si>
  <si>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</si>
  <si>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</si>
  <si>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</si>
  <si>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</si>
  <si>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</si>
  <si>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</si>
  <si>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</si>
  <si>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</si>
  <si>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</si>
  <si>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</si>
  <si>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</si>
  <si>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</si>
  <si>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</si>
  <si>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</si>
  <si>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</si>
  <si>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</si>
  <si>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</si>
  <si>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</si>
  <si>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</si>
  <si>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</si>
  <si>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</si>
  <si>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</si>
  <si>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</si>
  <si>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</si>
  <si>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</si>
  <si>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</si>
  <si>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</si>
  <si>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</si>
  <si>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</si>
  <si>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</si>
  <si>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</si>
  <si>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</si>
  <si>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</si>
  <si>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</si>
  <si>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</si>
  <si>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</si>
  <si>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</si>
  <si>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</si>
  <si>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</si>
  <si>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</si>
  <si>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</si>
  <si>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</si>
  <si>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</si>
  <si>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</si>
  <si>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</si>
  <si>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</si>
  <si>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</si>
  <si>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</si>
  <si>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</si>
  <si>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</si>
  <si>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</si>
  <si>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</si>
  <si>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</si>
  <si>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</si>
  <si>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</si>
  <si>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</si>
  <si>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</si>
  <si>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</si>
  <si>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</si>
  <si>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</si>
  <si>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</si>
  <si>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</si>
  <si>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</si>
  <si>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</si>
  <si>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</si>
  <si>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</si>
  <si>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</si>
  <si>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</si>
  <si>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</si>
  <si>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</si>
  <si>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</si>
  <si>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</si>
  <si>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</si>
  <si>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</si>
  <si>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</si>
  <si>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</si>
  <si>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</si>
  <si>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</si>
  <si>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</si>
  <si>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</si>
  <si>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</si>
  <si>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</si>
  <si>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</si>
  <si>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</si>
  <si>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</si>
  <si>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</si>
  <si>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</si>
  <si>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</si>
  <si>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</si>
  <si>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</si>
  <si>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</si>
  <si>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</si>
  <si>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</si>
  <si>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</si>
  <si>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</si>
  <si>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</si>
  <si>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</si>
  <si>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</si>
  <si>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</si>
  <si>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</si>
  <si>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</si>
  <si>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</si>
  <si>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</si>
  <si>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</si>
  <si>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</si>
  <si>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</si>
  <si>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</si>
  <si>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</si>
  <si>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</si>
  <si>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</si>
  <si>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</si>
  <si>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</si>
  <si>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</si>
  <si>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</si>
  <si>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</si>
  <si>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</si>
  <si>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</si>
  <si>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</si>
  <si>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</si>
  <si>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</si>
  <si>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</si>
  <si>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</si>
  <si>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</si>
  <si>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</si>
  <si>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</si>
  <si>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</si>
  <si>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</si>
  <si>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</si>
  <si>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</si>
  <si>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</si>
  <si>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</si>
  <si>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</si>
  <si>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</si>
  <si>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</si>
  <si>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</si>
  <si>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</si>
  <si>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</si>
  <si>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</si>
  <si>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</si>
  <si>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</si>
  <si>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</si>
  <si>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</si>
  <si>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</si>
  <si>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</si>
  <si>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</si>
  <si>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</si>
  <si>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</si>
  <si>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</si>
  <si>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</si>
  <si>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</si>
  <si>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</si>
  <si>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</si>
  <si>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</si>
  <si>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</si>
  <si>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</si>
  <si>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</si>
  <si>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</si>
  <si>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</si>
  <si>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</si>
  <si>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</si>
  <si>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</si>
  <si>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</si>
  <si>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</si>
  <si>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</si>
  <si>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</si>
  <si>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</si>
  <si>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</si>
  <si>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</si>
  <si>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</si>
  <si>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</si>
  <si>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</si>
  <si>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</si>
  <si>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</si>
  <si>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</si>
  <si>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</si>
  <si>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</si>
  <si>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</si>
  <si>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</si>
  <si>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</si>
  <si>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</si>
  <si>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</si>
  <si>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</si>
  <si>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</si>
  <si>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</si>
  <si>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</si>
  <si>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</si>
  <si>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</si>
  <si>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</si>
  <si>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</si>
  <si>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</si>
  <si>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</si>
  <si>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</si>
  <si>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</si>
  <si>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</si>
  <si>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</si>
  <si>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</si>
  <si>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</si>
  <si>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</si>
  <si>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</si>
  <si>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</si>
  <si>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</si>
  <si>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</si>
  <si>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</si>
  <si>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</si>
  <si>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</si>
  <si>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</si>
  <si>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</si>
  <si>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</si>
  <si>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</si>
  <si>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</si>
  <si>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</si>
  <si>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</si>
  <si>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</si>
  <si>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</si>
  <si>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</si>
  <si>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</si>
  <si>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</si>
  <si>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</si>
  <si>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</si>
  <si>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</si>
  <si>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</si>
  <si>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</si>
  <si>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</si>
  <si>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</si>
  <si>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</si>
  <si>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</si>
  <si>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</si>
  <si>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</si>
  <si>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</si>
  <si>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</si>
  <si>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</si>
  <si>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</si>
  <si>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</si>
  <si>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</si>
  <si>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</si>
  <si>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</si>
  <si>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</si>
  <si>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</si>
  <si>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</si>
  <si>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</si>
  <si>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</si>
  <si>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</si>
  <si>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</si>
  <si>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</si>
  <si>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</si>
  <si>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</si>
  <si>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</si>
  <si>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</si>
  <si>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</si>
  <si>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</si>
  <si>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</si>
  <si>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</si>
  <si>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</si>
  <si>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</si>
  <si>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</si>
  <si>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</si>
  <si>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</si>
  <si>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</si>
  <si>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</si>
  <si>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</si>
  <si>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</si>
  <si>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</si>
  <si>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</si>
  <si>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</si>
  <si>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</si>
  <si>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</si>
  <si>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</si>
  <si>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</si>
  <si>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</si>
  <si>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</si>
  <si>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</si>
  <si>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</si>
  <si>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</si>
  <si>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</si>
  <si>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</si>
  <si>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</si>
  <si>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</si>
  <si>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</si>
  <si>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</si>
  <si>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</si>
  <si>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</si>
  <si>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</si>
  <si>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</si>
  <si>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</si>
  <si>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</si>
  <si>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</si>
  <si>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</si>
  <si>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</si>
  <si>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</si>
  <si>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</si>
  <si>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</si>
  <si>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</si>
  <si>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</si>
  <si>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</si>
  <si>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</si>
  <si>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</si>
  <si>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</si>
  <si>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</si>
  <si>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</si>
  <si>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</si>
  <si>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</si>
  <si>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</si>
  <si>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</si>
  <si>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</si>
  <si>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</si>
  <si>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</si>
  <si>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</si>
  <si>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</si>
  <si>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</si>
  <si>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</si>
  <si>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</si>
  <si>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</si>
  <si>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</si>
  <si>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</si>
  <si>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</si>
  <si>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</si>
  <si>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</si>
  <si>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</si>
  <si>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</si>
  <si>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</si>
  <si>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</si>
  <si>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</si>
  <si>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</si>
  <si>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</si>
  <si>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</si>
  <si>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</si>
  <si>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</si>
  <si>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</si>
  <si>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</si>
  <si>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</si>
  <si>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</si>
  <si>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</si>
  <si>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</si>
  <si>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</si>
  <si>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</si>
  <si>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</si>
  <si>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</si>
  <si>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</si>
  <si>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</si>
  <si>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</si>
  <si>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</si>
  <si>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</si>
  <si>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</si>
  <si>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</si>
  <si>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</si>
  <si>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</si>
  <si>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</si>
  <si>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</si>
  <si>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</si>
  <si>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</si>
  <si>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</si>
  <si>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</si>
  <si>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</si>
  <si>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</si>
  <si>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</si>
  <si>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</si>
  <si>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</si>
  <si>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</si>
  <si>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</si>
  <si>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</si>
  <si>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</si>
  <si>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</si>
  <si>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</si>
  <si>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</si>
  <si>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</si>
  <si>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</si>
  <si>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</si>
  <si>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</si>
  <si>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</si>
  <si>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</si>
  <si>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</si>
  <si>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</si>
  <si>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</si>
  <si>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</si>
  <si>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</si>
  <si>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</si>
  <si>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</si>
  <si>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</si>
  <si>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</si>
  <si>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</si>
  <si>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</si>
  <si>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</si>
  <si>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</si>
  <si>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</si>
  <si>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</si>
  <si>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</si>
  <si>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</si>
  <si>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</si>
  <si>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</si>
  <si>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</si>
  <si>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</si>
  <si>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</si>
  <si>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</si>
  <si>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</si>
  <si>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</si>
  <si>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</si>
  <si>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</si>
  <si>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</si>
  <si>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</si>
  <si>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</si>
  <si>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</si>
  <si>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</si>
  <si>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</si>
  <si>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</si>
  <si>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</si>
  <si>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</si>
  <si>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</si>
  <si>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</si>
  <si>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</si>
  <si>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</si>
  <si>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</si>
  <si>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</si>
  <si>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</si>
  <si>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</si>
  <si>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</si>
  <si>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</si>
  <si>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</si>
  <si>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</si>
  <si>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</si>
  <si>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</si>
  <si>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</si>
  <si>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</si>
  <si>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</si>
  <si>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</si>
  <si>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</si>
  <si>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</si>
  <si>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</si>
  <si>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</si>
  <si>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</si>
  <si>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</si>
  <si>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</si>
  <si>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</si>
  <si>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</si>
  <si>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</si>
  <si>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</si>
  <si>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</si>
  <si>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</si>
  <si>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</si>
  <si>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</si>
  <si>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</si>
  <si>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</si>
  <si>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</si>
  <si>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</si>
  <si>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</si>
  <si>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</si>
  <si>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</si>
  <si>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</si>
  <si>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</si>
  <si>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</si>
  <si>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</si>
  <si>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</si>
  <si>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</si>
  <si>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</si>
  <si>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</si>
  <si>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</si>
  <si>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</si>
  <si>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</si>
  <si>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</si>
  <si>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</si>
  <si>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</si>
  <si>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</si>
  <si>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</si>
  <si>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</si>
  <si>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</si>
  <si>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</si>
  <si>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</si>
  <si>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</si>
  <si>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</si>
  <si>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</si>
  <si>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</si>
  <si>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</si>
  <si>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</si>
  <si>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</si>
  <si>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</si>
  <si>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</si>
  <si>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</si>
  <si>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</si>
  <si>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</si>
  <si>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</si>
  <si>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</si>
  <si>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</si>
  <si>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</si>
  <si>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</si>
  <si>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</si>
  <si>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</si>
  <si>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</si>
  <si>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</si>
  <si>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</si>
  <si>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</si>
  <si>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</si>
  <si>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</si>
  <si>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</si>
  <si>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</si>
  <si>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</si>
  <si>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</si>
  <si>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</si>
  <si>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</si>
  <si>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</si>
  <si>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</si>
  <si>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</si>
  <si>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</si>
  <si>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</si>
  <si>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</si>
  <si>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</si>
  <si>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</si>
  <si>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</si>
  <si>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</si>
  <si>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</si>
  <si>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</si>
  <si>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</si>
  <si>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</si>
  <si>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</si>
  <si>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</si>
  <si>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</si>
  <si>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</si>
  <si>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</si>
  <si>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</si>
  <si>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</si>
  <si>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</si>
  <si>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</si>
  <si>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</si>
  <si>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</si>
  <si>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</si>
  <si>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</si>
  <si>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</si>
  <si>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</si>
  <si>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</si>
  <si>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</si>
  <si>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</si>
  <si>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</si>
  <si>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</si>
  <si>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</si>
  <si>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</si>
  <si>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</si>
  <si>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</si>
  <si>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</si>
  <si>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</si>
  <si>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</si>
  <si>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</si>
  <si>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</si>
  <si>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</si>
  <si>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</si>
  <si>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</si>
  <si>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</si>
  <si>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</si>
  <si>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</si>
  <si>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</si>
  <si>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</si>
  <si>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</si>
  <si>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</si>
  <si>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</si>
  <si>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</si>
  <si>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</si>
  <si>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</si>
  <si>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</si>
  <si>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</si>
  <si>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</si>
  <si>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</si>
  <si>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</si>
  <si>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</si>
  <si>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</si>
  <si>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</si>
  <si>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</si>
  <si>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</si>
  <si>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</si>
  <si>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</si>
  <si>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</si>
  <si>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</si>
  <si>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</si>
  <si>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</si>
  <si>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</si>
  <si>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</si>
  <si>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</si>
  <si>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</si>
  <si>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</si>
  <si>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</si>
  <si>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</si>
  <si>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</si>
  <si>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</si>
  <si>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</si>
  <si>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</si>
  <si>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</si>
  <si>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</si>
  <si>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</si>
  <si>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</si>
  <si>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</si>
  <si>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</si>
  <si>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</si>
  <si>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</si>
  <si>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</si>
  <si>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</si>
  <si>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</si>
  <si>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</si>
  <si>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</si>
  <si>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</si>
  <si>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</si>
  <si>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</si>
  <si>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</si>
  <si>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</si>
  <si>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</si>
  <si>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</si>
  <si>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</si>
  <si>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</si>
  <si>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</si>
  <si>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</si>
  <si>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</si>
  <si>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</si>
  <si>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</si>
  <si>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</si>
  <si>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</si>
  <si>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</si>
  <si>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</si>
  <si>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</si>
  <si>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</si>
  <si>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</si>
  <si>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</si>
  <si>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</si>
  <si>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</si>
  <si>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</si>
  <si>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</si>
  <si>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</si>
  <si>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</si>
  <si>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</si>
  <si>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</si>
  <si>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</si>
  <si>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</si>
  <si>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</si>
  <si>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</si>
  <si>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</si>
  <si>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</si>
  <si>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</si>
  <si>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</si>
  <si>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</si>
  <si>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</si>
  <si>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</si>
  <si>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</si>
  <si>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</si>
  <si>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</si>
  <si>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</si>
  <si>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</si>
  <si>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</si>
  <si>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</si>
  <si>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</si>
  <si>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</si>
  <si>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</si>
  <si>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</si>
  <si>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</si>
  <si>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</si>
  <si>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</si>
  <si>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</si>
  <si>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</si>
  <si>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</si>
  <si>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</si>
  <si>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</si>
  <si>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</si>
  <si>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</si>
  <si>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</si>
  <si>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</si>
  <si>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</si>
  <si>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</si>
  <si>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</si>
  <si>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</si>
  <si>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</si>
  <si>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</si>
  <si>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</si>
  <si>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</si>
  <si>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</si>
  <si>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</si>
  <si>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</si>
  <si>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</si>
  <si>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</si>
  <si>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</si>
  <si>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</si>
  <si>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</si>
  <si>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</si>
  <si>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</si>
  <si>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</si>
  <si>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</si>
  <si>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</si>
  <si>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</si>
  <si>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</si>
  <si>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</si>
  <si>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</si>
  <si>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</si>
  <si>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</si>
  <si>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</si>
  <si>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</si>
  <si>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</si>
  <si>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</si>
  <si>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</si>
  <si>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</si>
  <si>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</si>
  <si>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</si>
  <si>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</si>
  <si>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</si>
  <si>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</si>
  <si>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</si>
  <si>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</si>
  <si>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</si>
  <si>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</si>
  <si>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</si>
  <si>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</si>
  <si>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</si>
  <si>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</si>
  <si>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</si>
  <si>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</si>
  <si>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</si>
  <si>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</si>
  <si>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</si>
  <si>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</si>
  <si>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</si>
  <si>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</si>
  <si>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</si>
  <si>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</si>
  <si>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</si>
  <si>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</si>
  <si>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</si>
  <si>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</si>
  <si>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</si>
  <si>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</si>
  <si>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</si>
  <si>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</si>
  <si>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</si>
  <si>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</si>
  <si>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</si>
  <si>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</si>
  <si>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</si>
  <si>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</si>
  <si>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</si>
  <si>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</si>
  <si>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</si>
  <si>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</si>
  <si>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</si>
  <si>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</si>
  <si>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</si>
  <si>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</si>
  <si>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</si>
  <si>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</si>
  <si>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</si>
  <si>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</si>
  <si>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</si>
  <si>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</si>
  <si>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</si>
  <si>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</si>
  <si>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</si>
  <si>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</si>
  <si>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</si>
  <si>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</si>
  <si>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</si>
  <si>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</si>
  <si>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</si>
  <si>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</si>
  <si>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</si>
  <si>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</si>
  <si>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</si>
  <si>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</si>
  <si>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</si>
  <si>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</si>
  <si>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</si>
  <si>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</si>
  <si>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</si>
  <si>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</si>
  <si>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</si>
  <si>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</si>
  <si>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</si>
  <si>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</si>
  <si>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</si>
  <si>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</si>
  <si>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</si>
  <si>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</si>
  <si>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</si>
  <si>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</si>
  <si>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</si>
  <si>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</si>
  <si>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</si>
  <si>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</si>
  <si>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</si>
  <si>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</si>
  <si>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</si>
  <si>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</si>
  <si>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</si>
  <si>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</si>
  <si>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</si>
  <si>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</si>
  <si>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</si>
  <si>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</si>
  <si>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</si>
  <si>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</si>
  <si>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</si>
  <si>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</si>
  <si>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</si>
  <si>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</si>
  <si>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</si>
  <si>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</si>
  <si>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</si>
  <si>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</si>
  <si>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</si>
  <si>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</si>
  <si>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</si>
  <si>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</si>
  <si>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</si>
  <si>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</si>
  <si>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</si>
  <si>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</si>
  <si>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</si>
  <si>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</si>
  <si>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</si>
  <si>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</si>
  <si>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</si>
  <si>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</si>
  <si>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</si>
  <si>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</si>
  <si>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</si>
  <si>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</si>
  <si>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</si>
  <si>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</si>
  <si>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</si>
  <si>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</si>
  <si>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</si>
  <si>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</si>
  <si>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</si>
  <si>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</si>
  <si>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</si>
  <si>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</si>
  <si>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</si>
  <si>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</si>
  <si>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</si>
  <si>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</si>
  <si>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</si>
  <si>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</si>
  <si>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</si>
  <si>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</si>
  <si>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</si>
  <si>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</si>
  <si>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</si>
  <si>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</si>
  <si>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</si>
  <si>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</si>
  <si>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</si>
  <si>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</si>
  <si>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</si>
  <si>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</si>
  <si>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</si>
  <si>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</si>
  <si>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</si>
  <si>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</si>
  <si>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</si>
  <si>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</si>
  <si>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</si>
  <si>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</si>
  <si>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</si>
  <si>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</si>
  <si>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</si>
  <si>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</si>
  <si>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</si>
  <si>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</si>
  <si>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</si>
  <si>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</si>
  <si>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</si>
  <si>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</si>
  <si>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</si>
  <si>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</si>
  <si>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</si>
  <si>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</si>
  <si>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</si>
  <si>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</si>
  <si>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</si>
  <si>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</si>
  <si>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</si>
  <si>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</si>
  <si>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</si>
  <si>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</si>
  <si>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</si>
  <si>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</si>
  <si>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</si>
  <si>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</si>
  <si>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</si>
  <si>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</si>
  <si>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</si>
  <si>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</si>
  <si>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</si>
  <si>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</si>
  <si>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</si>
  <si>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</si>
  <si>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</si>
  <si>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</si>
  <si>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</si>
  <si>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</si>
  <si>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</si>
  <si>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</si>
  <si>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</si>
  <si>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</si>
  <si>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</si>
  <si>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</si>
  <si>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</si>
  <si>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</si>
  <si>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</si>
  <si>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</si>
  <si>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</si>
  <si>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</si>
  <si>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</si>
  <si>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</si>
  <si>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</si>
  <si>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</si>
  <si>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</si>
  <si>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</si>
  <si>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</si>
  <si>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</si>
  <si>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</si>
  <si>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</si>
  <si>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</si>
  <si>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</si>
  <si>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</si>
  <si>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</si>
  <si>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</si>
  <si>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</si>
  <si>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</si>
  <si>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</si>
  <si>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</si>
  <si>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</si>
  <si>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</si>
  <si>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</si>
  <si>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</si>
  <si>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</si>
  <si>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</si>
  <si>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</si>
  <si>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</si>
  <si>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</si>
  <si>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</si>
  <si>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</si>
  <si>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</si>
  <si>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</si>
  <si>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</si>
  <si>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</si>
  <si>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</si>
  <si>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</si>
  <si>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</si>
  <si>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</si>
  <si>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</si>
  <si>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</si>
  <si>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</si>
  <si>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</si>
  <si>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</si>
  <si>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</si>
  <si>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</si>
  <si>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</si>
  <si>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</si>
  <si>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</si>
  <si>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</si>
  <si>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</si>
  <si>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</si>
  <si>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</si>
  <si>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</si>
  <si>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</si>
  <si>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</si>
  <si>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</si>
  <si>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</si>
  <si>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</si>
  <si>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</si>
  <si>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</si>
  <si>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</si>
  <si>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</si>
  <si>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</si>
  <si>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</si>
  <si>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</si>
  <si>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</si>
  <si>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</si>
  <si>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</si>
  <si>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</si>
  <si>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</si>
  <si>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</si>
  <si>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</si>
  <si>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</si>
  <si>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</si>
  <si>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</si>
  <si>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</si>
  <si>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</si>
  <si>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</si>
  <si>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</si>
  <si>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</si>
  <si>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</si>
  <si>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</si>
  <si>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</si>
  <si>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</si>
  <si>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</si>
  <si>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</si>
  <si>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</si>
  <si>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</si>
  <si>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</si>
  <si>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</si>
  <si>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</si>
  <si>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</si>
  <si>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</si>
  <si>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</si>
  <si>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</si>
  <si>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</si>
  <si>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</si>
  <si>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</si>
  <si>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</si>
  <si>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</si>
  <si>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</si>
  <si>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</si>
  <si>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</si>
  <si>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</si>
  <si>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</si>
  <si>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</si>
  <si>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</si>
  <si>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</si>
  <si>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</si>
  <si>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</si>
  <si>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</si>
  <si>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</si>
  <si>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</si>
  <si>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</si>
  <si>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</si>
  <si>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</si>
  <si>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</si>
  <si>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</si>
  <si>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</si>
  <si>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</si>
  <si>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</si>
  <si>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</si>
  <si>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</si>
  <si>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</si>
  <si>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</si>
  <si>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</si>
  <si>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</si>
  <si>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</si>
  <si>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</si>
  <si>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</si>
  <si>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</si>
  <si>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</si>
  <si>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</si>
  <si>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</si>
  <si>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</si>
  <si>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</si>
  <si>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</si>
  <si>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</si>
  <si>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</si>
  <si>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</si>
  <si>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</si>
  <si>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</si>
  <si>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</si>
  <si>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</si>
  <si>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</si>
  <si>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</si>
  <si>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</si>
  <si>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</si>
  <si>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</si>
  <si>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</si>
  <si>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</si>
  <si>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</si>
  <si>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</si>
  <si>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</si>
  <si>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</si>
  <si>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</si>
  <si>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</si>
  <si>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</si>
  <si>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</si>
  <si>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</si>
  <si>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</si>
  <si>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</si>
  <si>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</si>
  <si>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</si>
  <si>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</si>
  <si>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</si>
  <si>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</si>
  <si>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</si>
  <si>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</si>
  <si>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</si>
  <si>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</si>
  <si>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</si>
  <si>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</si>
  <si>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</si>
  <si>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</si>
  <si>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</si>
  <si>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</si>
  <si>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</si>
  <si>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</si>
  <si>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</si>
  <si>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</si>
  <si>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</si>
  <si>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</si>
  <si>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</si>
  <si>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</si>
  <si>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</si>
  <si>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</si>
  <si>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</si>
  <si>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</si>
  <si>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</si>
  <si>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</si>
  <si>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</si>
  <si>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</si>
  <si>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</si>
  <si>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</si>
  <si>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</si>
  <si>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</si>
  <si>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</si>
  <si>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</si>
  <si>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</si>
  <si>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</si>
  <si>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</si>
  <si>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</si>
  <si>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</si>
  <si>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</si>
  <si>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</si>
  <si>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</si>
  <si>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</si>
  <si>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</si>
  <si>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</si>
  <si>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</si>
  <si>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</si>
  <si>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</si>
  <si>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</si>
  <si>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</si>
  <si>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</si>
  <si>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</si>
  <si>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</si>
  <si>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</si>
  <si>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</si>
  <si>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</si>
  <si>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</si>
  <si>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</si>
  <si>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</si>
  <si>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</si>
  <si>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</si>
  <si>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</si>
  <si>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</si>
  <si>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</si>
  <si>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</si>
  <si>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</si>
  <si>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</si>
  <si>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</si>
  <si>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</si>
  <si>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</si>
  <si>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</si>
  <si>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</si>
  <si>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</si>
  <si>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</si>
  <si>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</si>
  <si>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</si>
  <si>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</si>
  <si>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</si>
  <si>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</si>
  <si>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</si>
  <si>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</si>
  <si>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</si>
  <si>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</si>
  <si>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</si>
  <si>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</si>
  <si>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</si>
  <si>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</si>
  <si>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</si>
  <si>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</si>
  <si>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</si>
  <si>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</si>
  <si>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</si>
  <si>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</si>
  <si>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</si>
  <si>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</si>
  <si>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</si>
  <si>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</si>
  <si>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</si>
  <si>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</si>
  <si>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</si>
  <si>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</si>
  <si>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</si>
  <si>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</si>
  <si>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</si>
  <si>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</si>
  <si>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</si>
  <si>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</si>
  <si>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</si>
  <si>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</si>
  <si>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</si>
  <si>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</si>
  <si>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</si>
  <si>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</si>
  <si>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</si>
  <si>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</si>
  <si>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</si>
  <si>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</si>
  <si>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</si>
  <si>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</si>
  <si>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</si>
  <si>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</si>
  <si>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</si>
  <si>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</si>
  <si>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</si>
  <si>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</si>
  <si>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</si>
  <si>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</si>
  <si>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</si>
  <si>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</si>
  <si>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</si>
  <si>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</si>
  <si>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</si>
  <si>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</si>
  <si>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</si>
  <si>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</si>
  <si>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</si>
  <si>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</si>
  <si>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</si>
  <si>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</si>
  <si>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</si>
  <si>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</si>
  <si>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</si>
  <si>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</si>
  <si>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</si>
  <si>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</si>
  <si>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</si>
  <si>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</si>
  <si>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</si>
  <si>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</si>
  <si>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</si>
  <si>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</si>
  <si>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</si>
  <si>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</si>
  <si>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</si>
  <si>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</si>
  <si>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</si>
  <si>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</si>
  <si>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</si>
  <si>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</si>
  <si>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</si>
  <si>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</si>
  <si>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</si>
  <si>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</si>
  <si>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</si>
  <si>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</si>
  <si>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</si>
  <si>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</si>
  <si>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</si>
  <si>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</si>
  <si>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</si>
  <si>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</si>
  <si>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</si>
  <si>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</si>
  <si>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</si>
  <si>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</si>
  <si>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</si>
  <si>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</si>
  <si>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</si>
  <si>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</si>
  <si>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</si>
  <si>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</si>
  <si>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</si>
  <si>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</si>
  <si>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</si>
  <si>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</si>
  <si>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</si>
  <si>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</si>
  <si>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</si>
  <si>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</si>
  <si>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</si>
  <si>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</si>
  <si>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</si>
  <si>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</si>
  <si>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</si>
  <si>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</si>
  <si>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</si>
  <si>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</si>
  <si>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</si>
  <si>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</si>
  <si>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</si>
  <si>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</si>
  <si>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</si>
  <si>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</si>
  <si>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</si>
  <si>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</si>
  <si>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</si>
  <si>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</si>
  <si>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</si>
  <si>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</si>
  <si>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</si>
  <si>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</si>
  <si>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</si>
  <si>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</si>
  <si>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</si>
  <si>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</si>
  <si>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</si>
  <si>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</si>
  <si>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</si>
  <si>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</si>
  <si>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</si>
  <si>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</si>
  <si>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</si>
  <si>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</si>
  <si>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</si>
  <si>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</si>
  <si>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</si>
  <si>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</si>
  <si>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</si>
  <si>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</si>
  <si>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</si>
  <si>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</si>
  <si>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</si>
  <si>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</si>
  <si>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</si>
  <si>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</si>
  <si>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</si>
  <si>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</si>
  <si>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</si>
  <si>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</si>
  <si>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</si>
  <si>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</si>
  <si>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</si>
  <si>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</si>
  <si>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</si>
  <si>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</si>
  <si>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</si>
  <si>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</si>
  <si>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</si>
  <si>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</si>
  <si>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</si>
  <si>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</si>
  <si>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</si>
  <si>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</si>
  <si>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</si>
  <si>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</si>
  <si>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</si>
  <si>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</si>
  <si>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</si>
  <si>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</si>
  <si>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</si>
  <si>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</si>
  <si>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</si>
  <si>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</si>
  <si>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</si>
  <si>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</si>
  <si>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</si>
  <si>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</si>
  <si>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</si>
  <si>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</si>
  <si>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</si>
  <si>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</si>
  <si>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</si>
  <si>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</si>
  <si>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</si>
  <si>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</si>
  <si>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</si>
  <si>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</si>
  <si>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</si>
  <si>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</si>
  <si>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</si>
  <si>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</si>
  <si>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</si>
  <si>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</si>
  <si>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</si>
  <si>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</si>
  <si>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</si>
  <si>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</si>
  <si>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</si>
  <si>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</si>
  <si>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</si>
  <si>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</si>
  <si>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</si>
  <si>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</si>
  <si>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</si>
  <si>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</si>
  <si>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</si>
  <si>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</si>
  <si>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</si>
  <si>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</si>
  <si>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</si>
  <si>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</si>
  <si>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</si>
  <si>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</si>
  <si>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</si>
  <si>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</si>
  <si>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</si>
  <si>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</si>
  <si>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</si>
  <si>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</si>
  <si>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</si>
  <si>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</si>
  <si>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</si>
  <si>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</si>
  <si>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</si>
  <si>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</si>
  <si>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</si>
  <si>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</si>
  <si>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</si>
  <si>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</si>
  <si>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</si>
  <si>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</si>
  <si>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</si>
  <si>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</si>
  <si>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</si>
  <si>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</si>
  <si>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</si>
  <si>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</si>
  <si>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</si>
  <si>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</si>
  <si>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</si>
  <si>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</si>
  <si>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</si>
  <si>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</si>
  <si>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</si>
  <si>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</si>
  <si>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</si>
  <si>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</si>
  <si>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</si>
  <si>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</si>
  <si>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</si>
  <si>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</si>
  <si>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</si>
  <si>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</si>
  <si>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</si>
  <si>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</si>
  <si>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</si>
  <si>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</si>
  <si>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</si>
  <si>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</si>
  <si>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</si>
  <si>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</si>
  <si>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</si>
  <si>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</si>
  <si>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</si>
  <si>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</si>
  <si>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</si>
  <si>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</si>
  <si>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</si>
  <si>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</si>
  <si>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</si>
  <si>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</si>
  <si>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</si>
  <si>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</si>
  <si>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</si>
  <si>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</si>
  <si>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</si>
  <si>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</si>
  <si>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</si>
  <si>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</si>
  <si>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</si>
  <si>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</si>
  <si>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</si>
  <si>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</si>
  <si>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</si>
  <si>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</si>
  <si>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</si>
  <si>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</si>
  <si>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</si>
  <si>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</si>
  <si>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</si>
  <si>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</si>
  <si>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</si>
  <si>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</si>
  <si>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</si>
  <si>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</si>
  <si>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</si>
  <si>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</si>
  <si>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</si>
  <si>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</si>
  <si>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</si>
  <si>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</si>
  <si>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</si>
  <si>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</si>
  <si>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</si>
  <si>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</si>
  <si>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</si>
  <si>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</si>
  <si>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</si>
  <si>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</si>
  <si>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</si>
  <si>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</si>
  <si>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</si>
  <si>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</si>
  <si>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</si>
  <si>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</si>
  <si>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</si>
  <si>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</si>
  <si>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</si>
  <si>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</si>
  <si>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</si>
  <si>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</si>
  <si>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</si>
  <si>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</si>
  <si>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</si>
  <si>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</si>
  <si>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</si>
  <si>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</si>
  <si>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</si>
  <si>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</si>
  <si>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</si>
  <si>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</si>
  <si>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</si>
  <si>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</si>
  <si>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</si>
  <si>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</si>
  <si>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</si>
  <si>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</si>
  <si>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</si>
  <si>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</si>
  <si>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</si>
  <si>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</si>
  <si>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</si>
  <si>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</si>
  <si>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</si>
  <si>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</si>
  <si>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</si>
  <si>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</si>
  <si>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</si>
  <si>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</si>
  <si>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</si>
  <si>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</si>
  <si>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</si>
  <si>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</si>
  <si>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</si>
  <si>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</si>
  <si>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</si>
  <si>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</si>
  <si>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</si>
  <si>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</si>
  <si>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</si>
  <si>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</si>
  <si>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</si>
  <si>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</si>
  <si>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</si>
  <si>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</si>
  <si>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</si>
  <si>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</si>
  <si>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</si>
  <si>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</si>
  <si>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</si>
  <si>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</si>
  <si>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</si>
  <si>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</si>
  <si>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</si>
  <si>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</si>
  <si>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</si>
  <si>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</si>
  <si>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</si>
  <si>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</si>
  <si>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</si>
  <si>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</si>
  <si>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</si>
  <si>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</si>
  <si>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</si>
  <si>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</si>
  <si>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</si>
  <si>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</si>
  <si>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</si>
  <si>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</si>
  <si>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</si>
  <si>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</si>
  <si>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</si>
  <si>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</si>
  <si>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</si>
  <si>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</si>
  <si>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</si>
  <si>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</si>
  <si>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</si>
  <si>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</si>
  <si>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</si>
  <si>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</si>
  <si>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</si>
  <si>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</si>
  <si>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</si>
  <si>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</si>
  <si>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</si>
  <si>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</si>
  <si>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</si>
  <si>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</si>
  <si>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</si>
  <si>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</si>
  <si>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</si>
  <si>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</si>
  <si>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</si>
  <si>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</si>
  <si>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</si>
  <si>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</si>
  <si>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</si>
  <si>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</si>
  <si>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</si>
  <si>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</si>
  <si>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</si>
  <si>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</si>
  <si>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</si>
  <si>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</si>
  <si>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</si>
  <si>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</si>
  <si>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</si>
  <si>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</si>
  <si>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</si>
  <si>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</si>
  <si>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</si>
  <si>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</si>
  <si>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</si>
  <si>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</si>
  <si>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</si>
  <si>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</si>
  <si>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</si>
  <si>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</si>
  <si>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</si>
  <si>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</si>
  <si>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</si>
  <si>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</si>
  <si>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</si>
  <si>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</si>
  <si>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</si>
  <si>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</si>
  <si>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</si>
  <si>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</si>
  <si>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</si>
  <si>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</si>
  <si>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</si>
  <si>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</si>
  <si>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</si>
  <si>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</si>
  <si>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</si>
  <si>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</si>
  <si>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</si>
  <si>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</si>
  <si>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</si>
  <si>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</si>
  <si>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</si>
  <si>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</si>
  <si>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</si>
  <si>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</si>
  <si>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</si>
  <si>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</si>
  <si>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</si>
  <si>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</si>
  <si>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</si>
  <si>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</si>
  <si>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</si>
  <si>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</si>
  <si>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</si>
  <si>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</si>
  <si>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</si>
  <si>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</si>
  <si>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</si>
  <si>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</si>
  <si>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</si>
  <si>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</si>
  <si>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</si>
  <si>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</si>
  <si>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</si>
  <si>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</si>
  <si>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</si>
  <si>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</si>
  <si>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</si>
  <si>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</si>
  <si>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</si>
  <si>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</si>
  <si>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</si>
  <si>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</si>
  <si>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</si>
  <si>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</si>
  <si>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</si>
  <si>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</si>
  <si>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</si>
  <si>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</si>
  <si>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</si>
  <si>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</si>
  <si>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</si>
  <si>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</si>
  <si>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</si>
  <si>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</si>
  <si>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</si>
  <si>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</si>
  <si>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</si>
  <si>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</si>
  <si>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</si>
  <si>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</si>
  <si>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</si>
  <si>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</si>
  <si>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</si>
  <si>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</si>
  <si>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</si>
  <si>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</si>
  <si>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</si>
  <si>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</si>
  <si>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</si>
  <si>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</si>
  <si>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</si>
  <si>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</si>
  <si>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</si>
  <si>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</si>
  <si>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</si>
  <si>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</si>
  <si>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</si>
  <si>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</si>
  <si>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</si>
  <si>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</si>
  <si>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</si>
  <si>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</si>
  <si>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</si>
  <si>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</si>
  <si>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</si>
  <si>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</si>
  <si>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</si>
  <si>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</si>
  <si>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</si>
  <si>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</si>
  <si>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</si>
  <si>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</si>
  <si>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</si>
  <si>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</si>
  <si>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</si>
  <si>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</si>
  <si>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</si>
  <si>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</si>
  <si>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</si>
  <si>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</si>
  <si>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</si>
  <si>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</si>
  <si>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</si>
  <si>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</si>
  <si>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</si>
  <si>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</si>
  <si>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</si>
  <si>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</si>
  <si>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</si>
  <si>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</si>
  <si>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</si>
  <si>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</si>
  <si>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</si>
  <si>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</si>
  <si>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</si>
  <si>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</si>
  <si>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</si>
  <si>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</si>
  <si>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</si>
  <si>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</si>
  <si>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</si>
  <si>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</si>
  <si>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</si>
  <si>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</si>
  <si>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</si>
  <si>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</si>
  <si>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</si>
  <si>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</si>
  <si>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</si>
  <si>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</si>
  <si>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</si>
  <si>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</si>
  <si>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</si>
  <si>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</si>
  <si>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</si>
  <si>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</si>
  <si>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</si>
  <si>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</si>
  <si>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</si>
  <si>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</si>
  <si>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</si>
  <si>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</si>
  <si>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</si>
  <si>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</si>
  <si>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</si>
  <si>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</si>
  <si>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</si>
  <si>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</si>
  <si>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</si>
  <si>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</si>
  <si>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</si>
  <si>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</si>
  <si>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</si>
  <si>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</si>
  <si>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</si>
  <si>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</si>
  <si>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</si>
  <si>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</si>
  <si>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</si>
  <si>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</si>
  <si>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</si>
  <si>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</si>
  <si>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</si>
  <si>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</si>
  <si>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</si>
  <si>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</si>
  <si>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</si>
  <si>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</si>
  <si>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</si>
  <si>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</si>
  <si>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</si>
  <si>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</si>
  <si>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</si>
  <si>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</si>
  <si>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</si>
  <si>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</si>
  <si>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</si>
  <si>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</si>
  <si>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</si>
  <si>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</si>
  <si>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</si>
  <si>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</si>
  <si>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</si>
  <si>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</si>
  <si>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</si>
  <si>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</si>
  <si>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</si>
  <si>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</si>
  <si>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</si>
  <si>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</si>
  <si>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</si>
  <si>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</si>
  <si>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</si>
  <si>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</si>
  <si>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</si>
  <si>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</si>
  <si>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</si>
  <si>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</si>
  <si>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</si>
  <si>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</si>
  <si>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</si>
  <si>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</si>
  <si>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</si>
  <si>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</si>
  <si>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</si>
  <si>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</si>
  <si>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</si>
  <si>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</si>
  <si>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</si>
  <si>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</si>
  <si>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</si>
  <si>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</si>
  <si>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</si>
  <si>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</si>
  <si>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</si>
  <si>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</si>
  <si>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</si>
  <si>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</si>
  <si>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</si>
  <si>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</si>
  <si>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</si>
  <si>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</si>
  <si>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</si>
  <si>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</si>
  <si>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</si>
  <si>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</si>
  <si>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</si>
  <si>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</si>
  <si>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</si>
  <si>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</si>
  <si>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</si>
  <si>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</si>
  <si>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</si>
  <si>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</si>
  <si>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</si>
  <si>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</si>
  <si>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</si>
  <si>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</si>
  <si>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</si>
  <si>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</si>
  <si>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</si>
  <si>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</si>
  <si>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</si>
  <si>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</si>
  <si>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</si>
  <si>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</si>
  <si>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</si>
  <si>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</si>
  <si>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</si>
  <si>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</si>
  <si>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</si>
  <si>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</si>
  <si>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</si>
  <si>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</si>
  <si>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</si>
  <si>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</si>
  <si>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</si>
  <si>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</si>
  <si>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</si>
  <si>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</si>
  <si>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</si>
  <si>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</si>
  <si>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</si>
  <si>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</si>
  <si>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</si>
  <si>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</si>
  <si>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</si>
  <si>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</si>
  <si>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</si>
  <si>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</si>
  <si>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</si>
  <si>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</si>
  <si>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</si>
  <si>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</si>
  <si>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</si>
  <si>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</si>
  <si>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</si>
  <si>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</si>
  <si>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</si>
  <si>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</si>
  <si>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</si>
  <si>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</si>
  <si>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</si>
  <si>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</si>
  <si>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</si>
  <si>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</si>
  <si>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</si>
  <si>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</si>
  <si>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</si>
  <si>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</si>
  <si>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</si>
  <si>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</si>
  <si>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</si>
  <si>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</si>
  <si>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</si>
  <si>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</si>
  <si>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</si>
  <si>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</si>
  <si>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</si>
  <si>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</si>
  <si>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</si>
  <si>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</si>
  <si>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</si>
  <si>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</si>
  <si>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</si>
  <si>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</si>
  <si>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</si>
  <si>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</si>
  <si>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</si>
  <si>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</si>
  <si>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</si>
  <si>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</si>
  <si>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</si>
  <si>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</si>
  <si>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</si>
  <si>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</si>
  <si>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</si>
  <si>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</si>
  <si>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</si>
  <si>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</si>
  <si>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</si>
  <si>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</si>
  <si>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</si>
  <si>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</si>
  <si>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</si>
  <si>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</si>
  <si>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</si>
  <si>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</si>
  <si>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</si>
  <si>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</si>
  <si>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</si>
  <si>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</si>
  <si>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</si>
  <si>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</si>
  <si>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</si>
  <si>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</si>
  <si>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</si>
  <si>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</si>
  <si>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</si>
  <si>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</si>
  <si>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</si>
  <si>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</si>
  <si>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</si>
  <si>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</si>
  <si>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</si>
  <si>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</si>
  <si>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</si>
  <si>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</si>
  <si>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</si>
  <si>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</si>
  <si>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</si>
  <si>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</si>
  <si>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</si>
  <si>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</si>
  <si>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</si>
  <si>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</si>
  <si>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</si>
  <si>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</si>
  <si>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</si>
  <si>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</si>
  <si>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</si>
  <si>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</si>
  <si>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</si>
  <si>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</si>
  <si>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</si>
  <si>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</si>
  <si>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</si>
  <si>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</si>
  <si>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</si>
  <si>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</si>
  <si>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</si>
  <si>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</si>
  <si>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</si>
  <si>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</si>
  <si>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</si>
  <si>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</si>
  <si>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</si>
  <si>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</si>
  <si>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</si>
  <si>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</si>
  <si>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</si>
  <si>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</si>
  <si>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</si>
  <si>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</si>
  <si>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</si>
  <si>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</si>
  <si>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</si>
  <si>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</si>
  <si>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</si>
  <si>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</si>
  <si>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</si>
  <si>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</si>
  <si>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</si>
  <si>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</si>
  <si>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</si>
  <si>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</si>
  <si>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</si>
  <si>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</si>
  <si>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</si>
  <si>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</si>
  <si>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</si>
  <si>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</si>
  <si>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</si>
  <si>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</si>
  <si>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</si>
  <si>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</si>
  <si>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</si>
  <si>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</si>
  <si>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</si>
  <si>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</si>
  <si>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</si>
  <si>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</si>
  <si>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</si>
  <si>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</si>
  <si>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</si>
  <si>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</si>
  <si>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</si>
  <si>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</si>
  <si>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</si>
  <si>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</si>
  <si>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</si>
  <si>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</si>
  <si>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</si>
  <si>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</si>
  <si>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</si>
  <si>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</si>
  <si>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</si>
  <si>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</si>
  <si>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</si>
  <si>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</si>
  <si>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</si>
  <si>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</si>
  <si>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</si>
  <si>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</si>
  <si>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</si>
  <si>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</si>
  <si>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</si>
  <si>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</si>
  <si>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</si>
  <si>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</si>
  <si>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</si>
  <si>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</si>
  <si>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</si>
  <si>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</si>
  <si>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</si>
  <si>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</si>
  <si>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</si>
  <si>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</si>
  <si>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</si>
  <si>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</si>
  <si>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</si>
  <si>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</si>
  <si>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</si>
  <si>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</si>
  <si>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</si>
  <si>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</si>
  <si>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</si>
  <si>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</si>
  <si>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</si>
  <si>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</si>
  <si>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</si>
  <si>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</si>
  <si>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</si>
  <si>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</si>
  <si>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</si>
  <si>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</si>
  <si>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</si>
  <si>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</si>
  <si>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</si>
  <si>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</si>
  <si>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</si>
  <si>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</si>
  <si>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</si>
  <si>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</si>
  <si>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</si>
  <si>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</si>
  <si>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</si>
  <si>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</si>
  <si>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</si>
  <si>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</si>
  <si>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</si>
  <si>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</si>
  <si>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</si>
  <si>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</si>
  <si>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</si>
  <si>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</si>
  <si>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</si>
  <si>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</si>
  <si>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</si>
  <si>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</si>
  <si>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</si>
  <si>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</si>
  <si>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</si>
  <si>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</si>
  <si>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</si>
  <si>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</si>
  <si>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</si>
  <si>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</si>
  <si>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</si>
  <si>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</si>
  <si>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</si>
  <si>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</si>
  <si>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</si>
  <si>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</si>
  <si>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</si>
  <si>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</si>
  <si>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</si>
  <si>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</si>
  <si>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</si>
  <si>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</si>
  <si>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</si>
  <si>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</si>
  <si>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</si>
  <si>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</si>
  <si>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</si>
  <si>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</si>
  <si>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</si>
  <si>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</si>
  <si>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</si>
  <si>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</si>
  <si>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</si>
  <si>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</si>
  <si>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</si>
  <si>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</si>
  <si>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</si>
  <si>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</si>
  <si>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</si>
  <si>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</si>
  <si>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</si>
  <si>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</si>
  <si>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</si>
  <si>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</si>
  <si>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</si>
  <si>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</si>
  <si>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</si>
  <si>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</si>
  <si>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</si>
  <si>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</si>
  <si>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</si>
  <si>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</si>
  <si>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</si>
  <si>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</si>
  <si>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</si>
  <si>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</si>
  <si>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</si>
  <si>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</si>
  <si>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</si>
  <si>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</si>
  <si>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</si>
  <si>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</si>
  <si>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</si>
  <si>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</si>
  <si>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</si>
  <si>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</si>
  <si>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</si>
  <si>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</si>
  <si>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</si>
  <si>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</si>
  <si>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</si>
  <si>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</si>
  <si>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</si>
  <si>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</si>
  <si>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</si>
  <si>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</si>
  <si>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</si>
  <si>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</si>
  <si>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</si>
  <si>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</si>
  <si>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</si>
  <si>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</si>
  <si>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</si>
  <si>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</si>
  <si>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</si>
  <si>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</si>
  <si>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</si>
  <si>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</si>
  <si>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</si>
  <si>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</si>
  <si>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</si>
  <si>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</si>
  <si>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</si>
  <si>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</si>
  <si>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</si>
  <si>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</si>
  <si>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</si>
  <si>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</si>
  <si>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</si>
  <si>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</si>
  <si>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</si>
  <si>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</si>
  <si>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</si>
  <si>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</si>
  <si>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</si>
  <si>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</si>
  <si>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</si>
  <si>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</si>
  <si>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</si>
  <si>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</si>
  <si>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</si>
  <si>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</si>
  <si>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</si>
  <si>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</si>
  <si>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</si>
  <si>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</si>
  <si>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</si>
  <si>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</si>
  <si>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</si>
  <si>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</si>
  <si>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</si>
  <si>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</si>
  <si>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</si>
  <si>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</si>
  <si>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</si>
  <si>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</si>
  <si>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</si>
  <si>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</si>
  <si>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</si>
  <si>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</si>
  <si>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</si>
  <si>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</si>
  <si>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</si>
  <si>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</si>
  <si>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</si>
  <si>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</si>
  <si>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</si>
  <si>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</si>
  <si>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</si>
  <si>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</si>
  <si>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</si>
  <si>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</si>
  <si>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</si>
  <si>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</si>
  <si>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</si>
  <si>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</si>
  <si>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</si>
  <si>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</si>
  <si>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</si>
  <si>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</si>
  <si>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</si>
  <si>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</si>
  <si>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</si>
  <si>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</si>
  <si>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</si>
  <si>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</si>
  <si>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</si>
  <si>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</si>
  <si>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</si>
  <si>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</si>
  <si>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</si>
  <si>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</si>
  <si>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</si>
  <si>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</si>
  <si>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</si>
  <si>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</si>
  <si>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</si>
  <si>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</si>
  <si>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</si>
  <si>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</si>
  <si>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</si>
  <si>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</si>
  <si>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</si>
  <si>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</si>
  <si>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</si>
  <si>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</si>
  <si>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</si>
  <si>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</si>
  <si>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</si>
  <si>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</si>
  <si>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</si>
  <si>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</si>
  <si>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</si>
  <si>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</si>
  <si>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</si>
  <si>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</si>
  <si>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</si>
  <si>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</si>
  <si>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</si>
  <si>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</si>
  <si>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</si>
  <si>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</si>
  <si>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</si>
  <si>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</si>
  <si>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</si>
  <si>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</si>
  <si>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</si>
  <si>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</si>
  <si>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</si>
  <si>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</si>
  <si>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</si>
  <si>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</si>
  <si>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</si>
  <si>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</si>
  <si>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</si>
  <si>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</si>
  <si>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</si>
  <si>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</si>
  <si>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</si>
  <si>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</si>
  <si>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</si>
  <si>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</si>
  <si>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</si>
  <si>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</si>
  <si>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</si>
  <si>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</si>
  <si>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</si>
  <si>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</si>
  <si>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</si>
  <si>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</si>
  <si>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</si>
  <si>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</si>
  <si>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</si>
  <si>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</si>
  <si>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</si>
  <si>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</si>
  <si>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</si>
  <si>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</si>
  <si>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</si>
  <si>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</si>
  <si>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</si>
  <si>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</si>
  <si>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</si>
  <si>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</si>
  <si>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</si>
  <si>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</si>
  <si>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</si>
  <si>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</si>
  <si>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</si>
  <si>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</si>
  <si>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</si>
  <si>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</si>
  <si>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</si>
  <si>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</si>
  <si>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</si>
  <si>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</si>
  <si>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</si>
  <si>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</si>
  <si>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</si>
  <si>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</si>
  <si>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</si>
  <si>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</si>
  <si>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</si>
  <si>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</si>
  <si>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</si>
  <si>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</si>
  <si>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</si>
  <si>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</si>
  <si>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</si>
  <si>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</si>
  <si>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</si>
  <si>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</si>
  <si>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</si>
  <si>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</si>
  <si>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</si>
  <si>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</si>
  <si>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</si>
  <si>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</si>
  <si>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</si>
  <si>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</si>
  <si>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</si>
  <si>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</si>
  <si>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</si>
  <si>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</si>
  <si>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</si>
  <si>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</si>
  <si>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</si>
  <si>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</si>
  <si>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</si>
  <si>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</si>
  <si>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</si>
  <si>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</si>
  <si>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</si>
  <si>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</si>
  <si>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</si>
  <si>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</si>
  <si>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</si>
  <si>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</si>
  <si>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</si>
  <si>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</si>
  <si>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</si>
  <si>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</si>
  <si>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</si>
  <si>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</si>
  <si>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</si>
  <si>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</si>
  <si>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</si>
  <si>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</si>
  <si>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</si>
  <si>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</si>
  <si>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</si>
  <si>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</si>
  <si>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</si>
  <si>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</si>
  <si>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</si>
  <si>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</si>
  <si>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</si>
  <si>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</si>
  <si>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</si>
  <si>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</si>
  <si>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</si>
  <si>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</si>
  <si>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</si>
  <si>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</si>
  <si>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</si>
  <si>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</si>
  <si>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</si>
  <si>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</si>
  <si>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</si>
  <si>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</si>
  <si>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</si>
  <si>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</si>
  <si>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</si>
  <si>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</si>
  <si>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</si>
  <si>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</si>
  <si>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</si>
  <si>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</si>
  <si>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</si>
  <si>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</si>
  <si>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</si>
  <si>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</si>
  <si>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</si>
  <si>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</si>
  <si>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</si>
  <si>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</si>
  <si>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</si>
  <si>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</si>
  <si>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</si>
  <si>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</si>
  <si>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</si>
  <si>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</si>
  <si>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</si>
  <si>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</si>
  <si>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</si>
  <si>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</si>
  <si>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</si>
  <si>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</si>
  <si>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</si>
  <si>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</si>
  <si>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</si>
  <si>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</si>
  <si>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</si>
  <si>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</si>
  <si>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</si>
  <si>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</si>
  <si>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</si>
  <si>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</si>
  <si>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</si>
  <si>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</si>
  <si>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</si>
  <si>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</si>
  <si>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</si>
  <si>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</si>
  <si>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</si>
  <si>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</si>
  <si>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</si>
  <si>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</si>
  <si>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</si>
  <si>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</si>
  <si>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</si>
  <si>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</si>
  <si>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</si>
  <si>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</si>
  <si>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</si>
  <si>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</si>
  <si>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</si>
  <si>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</si>
  <si>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</si>
  <si>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</si>
  <si>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</si>
  <si>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</si>
  <si>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</si>
  <si>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</si>
  <si>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</si>
  <si>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</si>
  <si>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</si>
  <si>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</si>
  <si>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</si>
  <si>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</si>
  <si>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</si>
  <si>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</si>
  <si>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</si>
  <si>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</si>
  <si>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</si>
  <si>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</si>
  <si>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</si>
  <si>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</si>
  <si>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</si>
  <si>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</si>
  <si>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</si>
  <si>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</si>
  <si>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</si>
  <si>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</si>
  <si>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</si>
  <si>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</si>
  <si>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</si>
  <si>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</si>
  <si>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</si>
  <si>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</si>
  <si>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</si>
  <si>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</si>
  <si>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</si>
  <si>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</si>
  <si>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</si>
  <si>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</si>
  <si>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</si>
  <si>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</si>
  <si>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</si>
  <si>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</si>
  <si>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</si>
  <si>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</si>
  <si>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</si>
  <si>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</si>
  <si>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</si>
  <si>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</si>
  <si>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</si>
  <si>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</si>
  <si>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</si>
  <si>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</si>
  <si>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</si>
  <si>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</si>
  <si>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</si>
  <si>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</si>
  <si>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</si>
  <si>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</si>
  <si>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</si>
  <si>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</si>
  <si>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</si>
  <si>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</si>
  <si>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</si>
  <si>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</si>
  <si>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</si>
  <si>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</si>
  <si>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</si>
  <si>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</si>
  <si>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</si>
  <si>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</si>
  <si>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</si>
  <si>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</si>
  <si>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</si>
  <si>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</si>
  <si>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</si>
  <si>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</si>
  <si>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</si>
  <si>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</si>
  <si>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</si>
  <si>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</si>
  <si>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</si>
  <si>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</si>
  <si>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</si>
  <si>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</si>
  <si>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</si>
  <si>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</si>
  <si>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</si>
  <si>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</si>
  <si>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</si>
  <si>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</si>
  <si>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</si>
  <si>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</si>
  <si>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</si>
  <si>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</si>
  <si>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</si>
  <si>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</si>
  <si>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</si>
  <si>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</si>
  <si>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</si>
  <si>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</si>
  <si>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</si>
  <si>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</si>
  <si>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</si>
  <si>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</si>
  <si>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</si>
  <si>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</si>
  <si>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</si>
  <si>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</si>
  <si>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</si>
  <si>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</si>
  <si>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</si>
  <si>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</si>
  <si>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</si>
  <si>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</si>
  <si>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</si>
  <si>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</si>
  <si>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</si>
  <si>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</si>
  <si>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</si>
  <si>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</si>
  <si>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</si>
  <si>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</si>
  <si>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</si>
  <si>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</si>
  <si>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</si>
  <si>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</si>
  <si>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</si>
  <si>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</si>
  <si>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</si>
  <si>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</si>
  <si>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</si>
  <si>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</si>
  <si>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</si>
  <si>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</si>
  <si>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</si>
  <si>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</si>
  <si>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</si>
  <si>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</si>
  <si>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</si>
  <si>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</si>
  <si>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</si>
  <si>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</si>
  <si>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</si>
  <si>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</si>
  <si>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</si>
  <si>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</si>
  <si>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</si>
  <si>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</si>
  <si>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</si>
  <si>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</si>
  <si>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</si>
  <si>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</si>
  <si>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</si>
  <si>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</si>
  <si>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</si>
  <si>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</si>
  <si>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</si>
  <si>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</si>
  <si>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</si>
  <si>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</si>
  <si>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</si>
  <si>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</si>
  <si>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</si>
  <si>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</si>
  <si>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</si>
  <si>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</si>
  <si>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</si>
  <si>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</si>
  <si>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</si>
  <si>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</si>
  <si>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</si>
  <si>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</si>
  <si>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</si>
  <si>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</si>
  <si>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</si>
  <si>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</si>
  <si>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</si>
  <si>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</si>
  <si>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</si>
  <si>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</si>
  <si>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</si>
  <si>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</si>
  <si>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</si>
  <si>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</si>
  <si>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</si>
  <si>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</si>
  <si>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</si>
  <si>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</si>
  <si>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</si>
  <si>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</si>
  <si>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</si>
  <si>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</si>
  <si>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</si>
  <si>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</si>
  <si>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</si>
  <si>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</si>
  <si>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</si>
  <si>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</si>
  <si>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</si>
  <si>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</si>
  <si>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</si>
  <si>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</si>
  <si>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</si>
  <si>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</si>
  <si>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</si>
  <si>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</si>
  <si>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</si>
  <si>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</si>
  <si>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</si>
  <si>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</si>
  <si>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</si>
  <si>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</si>
  <si>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</si>
  <si>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</si>
  <si>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</si>
  <si>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</si>
  <si>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</si>
  <si>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</si>
  <si>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</si>
  <si>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</si>
  <si>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</si>
  <si>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</si>
  <si>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</si>
  <si>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</si>
  <si>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</si>
  <si>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</si>
  <si>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</si>
  <si>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</si>
  <si>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</si>
  <si>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</si>
  <si>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</si>
  <si>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</si>
  <si>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</si>
  <si>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</si>
  <si>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</si>
  <si>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</si>
  <si>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</si>
  <si>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</si>
  <si>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</si>
  <si>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</si>
  <si>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</si>
  <si>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</si>
  <si>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</si>
  <si>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</si>
  <si>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</si>
  <si>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</si>
  <si>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</si>
  <si>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</si>
  <si>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</si>
  <si>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</si>
  <si>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</si>
  <si>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</si>
  <si>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</si>
  <si>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</si>
  <si>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</si>
  <si>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</si>
  <si>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</si>
  <si>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</si>
  <si>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</si>
  <si>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</si>
  <si>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</si>
  <si>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</si>
  <si>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</si>
  <si>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</si>
  <si>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</si>
  <si>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</si>
  <si>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</si>
  <si>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</si>
  <si>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</si>
  <si>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</si>
  <si>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</si>
  <si>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</si>
  <si>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</si>
  <si>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</si>
  <si>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</si>
  <si>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</si>
  <si>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</si>
  <si>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</si>
  <si>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</si>
  <si>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</si>
  <si>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</si>
  <si>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</si>
  <si>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</si>
  <si>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</si>
  <si>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</si>
  <si>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</si>
  <si>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</si>
  <si>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</si>
  <si>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</si>
  <si>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</si>
  <si>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</si>
  <si>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</si>
  <si>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</si>
  <si>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</si>
  <si>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</si>
  <si>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</si>
  <si>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</si>
  <si>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</si>
  <si>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</si>
  <si>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</si>
  <si>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</si>
  <si>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</si>
  <si>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</si>
  <si>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</si>
  <si>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</si>
  <si>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</si>
  <si>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</si>
  <si>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</si>
  <si>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</si>
  <si>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</si>
  <si>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</si>
  <si>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</si>
  <si>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</si>
  <si>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</si>
  <si>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</si>
  <si>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</si>
  <si>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</si>
  <si>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</si>
  <si>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</si>
  <si>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</si>
  <si>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</si>
  <si>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</si>
  <si>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</si>
  <si>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</si>
  <si>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</si>
  <si>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</si>
  <si>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</si>
  <si>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</si>
  <si>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</si>
  <si>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</si>
  <si>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</si>
  <si>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</si>
  <si>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</si>
  <si>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</si>
  <si>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</si>
  <si>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</si>
  <si>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</si>
  <si>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</si>
  <si>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</si>
  <si>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</si>
  <si>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</si>
  <si>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</si>
  <si>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</si>
  <si>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</si>
  <si>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</si>
  <si>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</si>
  <si>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</si>
  <si>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</si>
  <si>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</si>
  <si>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</si>
  <si>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</si>
  <si>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</si>
  <si>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</si>
  <si>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</si>
  <si>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</si>
  <si>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</si>
  <si>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</si>
  <si>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</si>
  <si>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</si>
  <si>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</si>
  <si>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</si>
  <si>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</si>
  <si>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</si>
  <si>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</si>
  <si>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</si>
  <si>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</si>
  <si>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</si>
  <si>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</si>
  <si>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</si>
  <si>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</si>
  <si>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</si>
  <si>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</si>
  <si>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</si>
  <si>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</si>
  <si>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</si>
  <si>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</si>
  <si>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</si>
  <si>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</si>
  <si>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</si>
  <si>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</si>
  <si>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</si>
  <si>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</si>
  <si>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</si>
  <si>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</si>
  <si>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</si>
  <si>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</si>
  <si>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</si>
  <si>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</si>
  <si>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</si>
  <si>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</si>
  <si>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</si>
  <si>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</si>
  <si>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</si>
  <si>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</si>
  <si>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</si>
  <si>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</si>
  <si>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</si>
  <si>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</si>
  <si>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</si>
  <si>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</si>
  <si>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</si>
  <si>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</si>
  <si>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</si>
  <si>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</si>
  <si>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</si>
  <si>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</si>
  <si>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</si>
  <si>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</si>
  <si>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</si>
  <si>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</si>
  <si>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</si>
  <si>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</si>
  <si>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</si>
  <si>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</si>
  <si>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</si>
  <si>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</si>
  <si>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</si>
  <si>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</si>
  <si>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</si>
  <si>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</si>
  <si>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</si>
  <si>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</si>
  <si>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</si>
  <si>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</si>
  <si>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</si>
  <si>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</si>
  <si>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</si>
  <si>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</si>
  <si>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</si>
  <si>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</si>
  <si>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</si>
  <si>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</si>
  <si>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</si>
  <si>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</si>
  <si>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</si>
  <si>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</si>
  <si>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</si>
  <si>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</si>
  <si>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</si>
  <si>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</si>
  <si>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</si>
  <si>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</si>
  <si>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</si>
  <si>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</si>
  <si>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</si>
  <si>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</si>
  <si>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</si>
  <si>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</si>
  <si>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</si>
  <si>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</si>
  <si>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</si>
  <si>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</si>
  <si>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</si>
  <si>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</si>
  <si>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</si>
  <si>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</si>
  <si>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</si>
  <si>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</si>
  <si>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</si>
  <si>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</si>
  <si>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</si>
  <si>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</si>
  <si>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</si>
  <si>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</si>
  <si>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</si>
  <si>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</si>
  <si>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</si>
  <si>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</si>
  <si>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</si>
  <si>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</si>
  <si>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</si>
  <si>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</si>
  <si>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</si>
  <si>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</si>
  <si>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</si>
  <si>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</si>
  <si>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</si>
  <si>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</si>
  <si>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</si>
  <si>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</si>
  <si>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</si>
  <si>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</si>
  <si>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</si>
  <si>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</si>
  <si>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</si>
  <si>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</si>
  <si>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</si>
  <si>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</si>
  <si>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</si>
  <si>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</si>
  <si>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</si>
  <si>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</si>
  <si>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</si>
  <si>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</si>
  <si>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</si>
  <si>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</si>
  <si>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</si>
  <si>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</si>
  <si>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</si>
  <si>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</si>
  <si>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</si>
  <si>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</si>
  <si>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</si>
  <si>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</si>
  <si>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</si>
  <si>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</si>
  <si>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</si>
  <si>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</si>
  <si>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</si>
  <si>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</si>
  <si>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</si>
  <si>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</si>
  <si>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</si>
  <si>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</si>
  <si>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</si>
  <si>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</si>
  <si>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</si>
  <si>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</si>
  <si>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</si>
  <si>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</si>
  <si>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</si>
  <si>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</si>
  <si>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</si>
  <si>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</si>
  <si>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</si>
  <si>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</si>
  <si>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</si>
  <si>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</si>
  <si>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</si>
  <si>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</si>
  <si>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</si>
  <si>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</si>
  <si>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</si>
  <si>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</si>
  <si>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</si>
  <si>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</si>
  <si>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</si>
  <si>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</si>
  <si>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</si>
  <si>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</si>
  <si>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</si>
  <si>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</si>
  <si>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</si>
  <si>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</si>
  <si>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</si>
  <si>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</si>
  <si>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</si>
  <si>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</si>
  <si>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</si>
  <si>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</si>
  <si>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</si>
  <si>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</si>
  <si>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</si>
  <si>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</si>
  <si>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</si>
  <si>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</si>
  <si>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</si>
  <si>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</si>
  <si>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</si>
  <si>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</si>
  <si>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</si>
  <si>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</si>
  <si>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</si>
  <si>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</si>
  <si>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</si>
  <si>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</si>
  <si>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</si>
  <si>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</si>
  <si>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</si>
  <si>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</si>
  <si>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</si>
  <si>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</si>
  <si>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</si>
  <si>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</si>
  <si>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</si>
  <si>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</si>
  <si>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</si>
  <si>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</si>
  <si>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</si>
  <si>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</si>
  <si>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</si>
  <si>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</si>
  <si>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</si>
  <si>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</si>
  <si>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</si>
  <si>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</si>
  <si>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</si>
  <si>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</si>
  <si>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</si>
  <si>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</si>
  <si>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</si>
  <si>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</si>
  <si>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</si>
  <si>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</si>
  <si>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</si>
  <si>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</si>
  <si>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</si>
  <si>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</si>
  <si>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</si>
  <si>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</si>
  <si>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</si>
  <si>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</si>
  <si>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</si>
  <si>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</si>
  <si>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</si>
  <si>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</si>
  <si>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</si>
  <si>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</si>
  <si>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</si>
  <si>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</si>
  <si>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</si>
  <si>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</si>
  <si>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</si>
  <si>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</si>
  <si>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</si>
  <si>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</si>
  <si>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</si>
  <si>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</si>
  <si>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</si>
  <si>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</si>
  <si>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</si>
  <si>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</si>
  <si>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</si>
  <si>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</si>
  <si>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</si>
  <si>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</si>
  <si>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</si>
  <si>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</si>
  <si>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</si>
  <si>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</si>
  <si>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</si>
  <si>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</si>
  <si>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</si>
  <si>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</si>
  <si>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</si>
  <si>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</si>
  <si>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</si>
  <si>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</si>
  <si>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</si>
  <si>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</si>
  <si>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</si>
  <si>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</si>
  <si>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</si>
  <si>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</si>
  <si>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</si>
  <si>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</si>
  <si>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</si>
  <si>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</si>
  <si>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</si>
  <si>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</si>
  <si>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</si>
  <si>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</si>
  <si>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</si>
  <si>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</si>
  <si>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</si>
  <si>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</si>
  <si>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</si>
  <si>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</si>
  <si>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</si>
  <si>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</si>
  <si>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</si>
  <si>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</si>
  <si>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</si>
  <si>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</si>
  <si>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</si>
  <si>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</si>
  <si>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</si>
  <si>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</si>
  <si>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</si>
  <si>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</si>
  <si>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</si>
  <si>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</si>
  <si>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</si>
  <si>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</si>
  <si>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</si>
  <si>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</si>
  <si>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</si>
  <si>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</si>
  <si>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</si>
  <si>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</si>
  <si>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</si>
  <si>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</si>
  <si>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</si>
  <si>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</si>
  <si>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</si>
  <si>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</si>
  <si>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</si>
  <si>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</si>
  <si>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</si>
  <si>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</si>
  <si>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</si>
  <si>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</si>
  <si>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</si>
  <si>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</si>
  <si>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</si>
  <si>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</si>
  <si>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</si>
  <si>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</si>
  <si>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</si>
  <si>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</si>
  <si>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</si>
  <si>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</si>
  <si>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</si>
  <si>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</si>
  <si>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</si>
  <si>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</si>
  <si>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</si>
  <si>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</si>
  <si>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</si>
  <si>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</si>
  <si>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</si>
  <si>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</si>
  <si>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</si>
  <si>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</si>
  <si>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</si>
  <si>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</si>
  <si>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</si>
  <si>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</si>
  <si>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</si>
  <si>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</si>
  <si>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</si>
  <si>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</si>
  <si>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</si>
  <si>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</si>
  <si>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</si>
  <si>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</si>
  <si>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</si>
  <si>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</si>
  <si>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</si>
  <si>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</si>
  <si>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</si>
  <si>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</si>
  <si>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</si>
  <si>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</si>
  <si>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</si>
  <si>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</si>
  <si>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</si>
  <si>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</si>
  <si>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</si>
  <si>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</si>
  <si>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</si>
  <si>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</si>
  <si>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</si>
  <si>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</si>
  <si>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</si>
  <si>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</si>
  <si>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</si>
  <si>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</si>
  <si>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</si>
  <si>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</si>
  <si>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</si>
  <si>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</si>
  <si>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</si>
  <si>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</si>
  <si>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</si>
  <si>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</si>
  <si>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</si>
  <si>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</si>
  <si>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</si>
  <si>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</si>
  <si>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</si>
  <si>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</si>
  <si>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</si>
  <si>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</si>
  <si>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</si>
  <si>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</si>
  <si>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</si>
  <si>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</si>
  <si>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</si>
  <si>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</si>
  <si>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</si>
  <si>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</si>
  <si>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</si>
  <si>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</si>
  <si>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</si>
  <si>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</si>
  <si>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</si>
  <si>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</si>
  <si>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</si>
  <si>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</si>
  <si>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</si>
  <si>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</si>
  <si>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</si>
  <si>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</si>
  <si>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</si>
  <si>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</si>
  <si>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</si>
  <si>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</si>
  <si>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</si>
  <si>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</si>
  <si>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</si>
  <si>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</si>
  <si>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</si>
  <si>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</si>
  <si>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</si>
  <si>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</si>
  <si>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</si>
  <si>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</si>
  <si>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</si>
  <si>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</si>
  <si>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</si>
  <si>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</si>
  <si>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</si>
  <si>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</si>
  <si>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</si>
  <si>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</si>
  <si>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</si>
  <si>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</si>
  <si>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</si>
  <si>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</si>
  <si>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</si>
  <si>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</si>
  <si>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</si>
  <si>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</si>
  <si>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</si>
  <si>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</si>
  <si>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</si>
  <si>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</si>
  <si>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</si>
  <si>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</si>
  <si>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</si>
  <si>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</si>
  <si>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</si>
  <si>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</si>
  <si>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</si>
  <si>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</si>
  <si>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</si>
  <si>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</si>
  <si>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</si>
  <si>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</si>
  <si>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</si>
  <si>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</si>
  <si>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</si>
  <si>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</si>
  <si>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</si>
  <si>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</si>
  <si>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</si>
  <si>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</si>
  <si>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</si>
  <si>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</si>
  <si>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</si>
  <si>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</si>
  <si>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</si>
  <si>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</si>
  <si>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</si>
  <si>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</si>
  <si>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</si>
  <si>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</si>
  <si>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</si>
  <si>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</si>
  <si>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</si>
  <si>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</si>
  <si>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</si>
  <si>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</si>
  <si>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</si>
  <si>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</si>
  <si>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</si>
  <si>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</si>
  <si>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</si>
  <si>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</si>
  <si>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</si>
  <si>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</si>
  <si>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</si>
  <si>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</si>
  <si>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</si>
  <si>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</si>
  <si>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</si>
  <si>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</si>
  <si>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</si>
  <si>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</si>
  <si>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</si>
  <si>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</si>
  <si>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</si>
  <si>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</si>
  <si>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</si>
  <si>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</si>
  <si>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</si>
  <si>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</si>
  <si>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</si>
  <si>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</si>
  <si>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</si>
  <si>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</si>
  <si>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</si>
  <si>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</si>
  <si>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</si>
  <si>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</si>
  <si>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</si>
  <si>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</si>
  <si>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</si>
  <si>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</si>
  <si>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</si>
  <si>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</si>
  <si>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</si>
  <si>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</si>
  <si>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</si>
  <si>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</si>
  <si>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</si>
  <si>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</si>
  <si>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</si>
  <si>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</si>
  <si>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</si>
  <si>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</si>
  <si>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</si>
  <si>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</si>
  <si>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</si>
  <si>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</si>
  <si>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</si>
  <si>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</si>
  <si>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</si>
  <si>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</si>
  <si>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</si>
  <si>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</si>
  <si>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</si>
  <si>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</si>
  <si>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</si>
  <si>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</si>
  <si>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</si>
  <si>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</si>
  <si>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</si>
  <si>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</si>
  <si>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</si>
  <si>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</si>
  <si>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</si>
  <si>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</si>
  <si>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</si>
  <si>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</si>
  <si>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</si>
  <si>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</si>
  <si>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</si>
  <si>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</si>
  <si>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</si>
  <si>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</si>
  <si>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</si>
  <si>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</si>
  <si>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</si>
  <si>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</si>
  <si>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</si>
  <si>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</si>
  <si>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</si>
  <si>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</si>
  <si>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</si>
  <si>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</si>
  <si>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</si>
  <si>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</si>
  <si>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</si>
  <si>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</si>
  <si>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</si>
  <si>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</si>
  <si>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</si>
  <si>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</si>
  <si>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</si>
  <si>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</si>
  <si>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</si>
  <si>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</si>
  <si>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</si>
  <si>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</si>
  <si>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</si>
  <si>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</si>
  <si>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</si>
  <si>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</si>
  <si>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</si>
  <si>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</si>
  <si>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</si>
  <si>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</si>
  <si>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</si>
  <si>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</si>
  <si>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</si>
  <si>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</si>
  <si>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</si>
  <si>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</si>
  <si>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</si>
  <si>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</si>
  <si>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</si>
  <si>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</si>
  <si>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</si>
  <si>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</si>
  <si>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</si>
  <si>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</si>
  <si>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</si>
  <si>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</si>
  <si>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</si>
  <si>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</si>
  <si>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</si>
  <si>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</si>
  <si>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</si>
  <si>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</si>
  <si>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</si>
  <si>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</si>
  <si>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</si>
  <si>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</si>
  <si>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</si>
  <si>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</si>
  <si>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</si>
  <si>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</si>
  <si>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</si>
  <si>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</si>
  <si>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</si>
  <si>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</si>
  <si>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</si>
  <si>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</si>
  <si>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</si>
  <si>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</si>
  <si>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</si>
  <si>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</si>
  <si>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</si>
  <si>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</si>
  <si>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</si>
  <si>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</si>
  <si>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</si>
  <si>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</si>
  <si>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</si>
  <si>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</si>
  <si>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</si>
  <si>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</si>
  <si>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</si>
  <si>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</si>
  <si>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</si>
  <si>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</si>
  <si>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</si>
  <si>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</si>
  <si>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</si>
  <si>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</si>
  <si>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</si>
  <si>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</si>
  <si>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</si>
  <si>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</si>
  <si>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</si>
  <si>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</si>
  <si>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</si>
  <si>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</si>
  <si>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</si>
  <si>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</si>
  <si>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</si>
  <si>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</si>
  <si>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</si>
  <si>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</si>
  <si>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</si>
  <si>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</si>
  <si>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</si>
  <si>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</si>
  <si>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</si>
  <si>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</si>
  <si>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</si>
  <si>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</si>
  <si>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</si>
  <si>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</si>
  <si>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</si>
  <si>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</si>
  <si>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</si>
  <si>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</si>
  <si>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</si>
  <si>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</si>
  <si>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</si>
  <si>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</si>
  <si>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</si>
  <si>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</si>
  <si>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</si>
  <si>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</si>
  <si>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</si>
  <si>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</si>
  <si>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</si>
  <si>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</si>
  <si>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</si>
  <si>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</si>
  <si>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</si>
  <si>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</si>
  <si>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</si>
  <si>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</si>
  <si>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</si>
  <si>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</si>
  <si>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</si>
  <si>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</si>
  <si>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</si>
  <si>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</si>
  <si>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</si>
  <si>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</si>
  <si>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</si>
  <si>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</si>
  <si>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</si>
  <si>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</si>
  <si>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</si>
  <si>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</si>
  <si>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</si>
  <si>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</si>
  <si>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</si>
  <si>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</si>
  <si>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</si>
  <si>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</si>
  <si>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</si>
  <si>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</si>
  <si>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</si>
  <si>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</si>
  <si>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</si>
  <si>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</si>
  <si>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</si>
  <si>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</si>
  <si>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</si>
  <si>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</si>
  <si>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</si>
  <si>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</si>
  <si>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</si>
  <si>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</si>
  <si>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</si>
  <si>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</si>
  <si>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</si>
  <si>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</si>
  <si>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</si>
  <si>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</si>
  <si>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</si>
  <si>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</si>
  <si>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</si>
  <si>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</si>
  <si>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</si>
  <si>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</si>
  <si>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</si>
  <si>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</si>
  <si>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</si>
  <si>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</si>
  <si>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</si>
  <si>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</si>
  <si>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</si>
  <si>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</si>
  <si>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</si>
  <si>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</si>
  <si>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</si>
  <si>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</si>
  <si>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</si>
  <si>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</si>
  <si>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</si>
  <si>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</si>
  <si>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</si>
  <si>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</si>
  <si>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</si>
  <si>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</si>
  <si>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</si>
  <si>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</si>
  <si>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</si>
  <si>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</si>
  <si>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</si>
  <si>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</si>
  <si>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</si>
  <si>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</si>
  <si>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</si>
  <si>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</si>
  <si>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</si>
  <si>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</si>
  <si>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</si>
  <si>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</si>
  <si>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</si>
  <si>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</si>
  <si>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</si>
  <si>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</si>
  <si>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</si>
  <si>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</si>
  <si>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</si>
  <si>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</si>
  <si>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</si>
  <si>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</si>
  <si>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</si>
  <si>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</si>
  <si>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</si>
  <si>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</si>
  <si>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</si>
  <si>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</si>
  <si>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</si>
  <si>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</si>
  <si>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</si>
  <si>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</si>
  <si>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</si>
  <si>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</si>
  <si>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</si>
  <si>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</si>
  <si>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</si>
  <si>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</si>
  <si>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</si>
  <si>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</si>
  <si>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</si>
  <si>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</si>
  <si>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</si>
  <si>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</si>
  <si>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</si>
  <si>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</si>
  <si>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</si>
  <si>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</si>
  <si>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</si>
  <si>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</si>
  <si>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</si>
  <si>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</si>
  <si>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</si>
  <si>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</si>
  <si>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</si>
  <si>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</si>
  <si>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</si>
  <si>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</si>
  <si>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</si>
  <si>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</si>
  <si>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</si>
  <si>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</si>
  <si>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</si>
  <si>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</si>
  <si>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</si>
  <si>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</si>
  <si>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</si>
  <si>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</si>
  <si>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</si>
  <si>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</si>
  <si>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</si>
  <si>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</si>
  <si>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</si>
  <si>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</si>
  <si>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</si>
  <si>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</si>
  <si>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</si>
  <si>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</si>
  <si>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</si>
  <si>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</si>
  <si>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</si>
  <si>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</si>
  <si>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</si>
  <si>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</si>
  <si>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</si>
  <si>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</si>
  <si>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</si>
  <si>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</si>
  <si>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</si>
  <si>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</si>
  <si>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</si>
  <si>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</si>
  <si>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</si>
  <si>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</si>
  <si>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</si>
  <si>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</si>
  <si>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</si>
  <si>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</si>
  <si>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</si>
  <si>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</si>
  <si>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</si>
  <si>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</si>
  <si>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</si>
  <si>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</si>
  <si>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</si>
  <si>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</si>
  <si>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</si>
  <si>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</si>
  <si>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</si>
  <si>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</si>
  <si>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</si>
  <si>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</si>
  <si>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</si>
  <si>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</si>
  <si>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</si>
  <si>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</si>
  <si>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</si>
  <si>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</si>
  <si>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</si>
  <si>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</si>
  <si>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</si>
  <si>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</si>
  <si>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</si>
  <si>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</si>
  <si>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</si>
  <si>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</si>
  <si>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</si>
  <si>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</si>
  <si>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</si>
  <si>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</si>
  <si>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</si>
  <si>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</si>
  <si>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</si>
  <si>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</si>
  <si>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</si>
  <si>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</si>
  <si>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</si>
  <si>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</si>
  <si>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</si>
  <si>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</si>
  <si>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</si>
  <si>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</si>
  <si>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</si>
  <si>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</si>
  <si>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</si>
  <si>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</si>
  <si>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</si>
  <si>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</si>
  <si>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</si>
  <si>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</si>
  <si>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</si>
  <si>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</si>
  <si>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</si>
  <si>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</si>
  <si>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</si>
  <si>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</si>
  <si>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</si>
  <si>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</si>
  <si>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</si>
  <si>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</si>
  <si>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</si>
  <si>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</si>
  <si>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</si>
  <si>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</si>
  <si>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</si>
  <si>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</si>
  <si>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</si>
  <si>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</si>
  <si>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</si>
  <si>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</si>
  <si>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</si>
  <si>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</si>
  <si>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</si>
  <si>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</si>
  <si>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</si>
  <si>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</si>
  <si>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</si>
  <si>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</si>
  <si>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</si>
  <si>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</si>
  <si>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</si>
  <si>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</si>
  <si>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</si>
  <si>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</si>
  <si>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</si>
  <si>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</si>
  <si>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</si>
  <si>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</si>
  <si>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</si>
  <si>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</si>
  <si>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</si>
  <si>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</si>
  <si>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</si>
  <si>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</si>
  <si>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</si>
  <si>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</si>
  <si>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</si>
  <si>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</si>
  <si>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</si>
  <si>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</si>
  <si>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</si>
  <si>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</si>
  <si>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</si>
  <si>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</si>
  <si>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</si>
  <si>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</si>
  <si>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</si>
  <si>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</si>
  <si>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</si>
  <si>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</si>
  <si>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</si>
  <si>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</si>
  <si>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</si>
  <si>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</si>
  <si>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</si>
  <si>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</si>
  <si>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</si>
  <si>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</si>
  <si>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</si>
  <si>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</si>
  <si>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</si>
  <si>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</si>
  <si>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</si>
  <si>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</si>
  <si>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</si>
  <si>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</si>
  <si>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</si>
  <si>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</si>
  <si>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</si>
  <si>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</si>
  <si>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</si>
  <si>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</si>
  <si>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</si>
  <si>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</si>
  <si>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</si>
  <si>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</si>
  <si>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</si>
  <si>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</si>
  <si>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</si>
  <si>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</si>
  <si>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</si>
  <si>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</si>
  <si>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</si>
  <si>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</si>
  <si>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</si>
  <si>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</si>
  <si>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</si>
  <si>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</si>
  <si>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</si>
  <si>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</si>
  <si>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</si>
  <si>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</si>
  <si>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</si>
  <si>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</si>
  <si>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</si>
  <si>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</si>
  <si>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</si>
  <si>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</si>
  <si>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</si>
  <si>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</si>
  <si>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</si>
  <si>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</si>
  <si>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</si>
  <si>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</si>
  <si>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</si>
  <si>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</si>
  <si>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</si>
  <si>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</si>
  <si>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</si>
  <si>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</si>
  <si>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</si>
  <si>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</si>
  <si>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</si>
  <si>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</si>
  <si>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</si>
  <si>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</si>
  <si>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</si>
  <si>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</si>
  <si>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</si>
  <si>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</si>
  <si>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</si>
  <si>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</si>
  <si>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</si>
  <si>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</si>
  <si>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</si>
  <si>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</si>
  <si>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</si>
  <si>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</si>
  <si>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</si>
  <si>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</si>
  <si>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</si>
  <si>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</si>
  <si>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</si>
  <si>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</si>
  <si>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</si>
  <si>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</si>
  <si>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</si>
  <si>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</si>
  <si>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</si>
  <si>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</si>
  <si>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</si>
  <si>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</si>
  <si>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</si>
  <si>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</si>
  <si>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</si>
  <si>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</si>
  <si>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</si>
  <si>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</si>
  <si>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</si>
  <si>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</si>
  <si>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</si>
  <si>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</si>
  <si>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</si>
  <si>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</si>
  <si>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</si>
  <si>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</si>
  <si>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</si>
  <si>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</si>
  <si>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</si>
  <si>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</si>
  <si>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</si>
  <si>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</si>
  <si>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</si>
  <si>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</si>
  <si>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</si>
  <si>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</si>
  <si>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</si>
  <si>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</si>
  <si>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</si>
  <si>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</si>
  <si>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</si>
  <si>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</si>
  <si>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</si>
  <si>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</si>
  <si>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</si>
  <si>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</si>
  <si>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</si>
  <si>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</si>
  <si>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</si>
  <si>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</si>
  <si>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</si>
  <si>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</si>
  <si>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</si>
  <si>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</si>
  <si>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</si>
  <si>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</si>
  <si>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</si>
  <si>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</si>
  <si>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</si>
  <si>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</si>
  <si>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</si>
  <si>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</si>
  <si>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</si>
  <si>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</si>
  <si>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</si>
  <si>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</si>
  <si>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</si>
  <si>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</si>
  <si>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</si>
  <si>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</si>
  <si>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</si>
  <si>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</si>
  <si>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</si>
  <si>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</si>
  <si>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</si>
  <si>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</si>
  <si>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</si>
  <si>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</si>
  <si>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</si>
  <si>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</si>
  <si>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</si>
  <si>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</si>
  <si>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</si>
  <si>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</si>
  <si>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</si>
  <si>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</si>
  <si>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</si>
  <si>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</si>
  <si>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</si>
  <si>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</si>
  <si>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</si>
  <si>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</si>
  <si>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</si>
  <si>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</si>
  <si>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</si>
  <si>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</si>
  <si>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</si>
  <si>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</si>
  <si>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</si>
  <si>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</si>
  <si>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</si>
  <si>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</si>
  <si>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</si>
  <si>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</si>
  <si>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</si>
  <si>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</si>
  <si>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</si>
  <si>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</si>
  <si>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</si>
  <si>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</si>
  <si>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</si>
  <si>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</si>
  <si>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</si>
  <si>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</si>
  <si>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</si>
  <si>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</si>
  <si>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</si>
  <si>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</si>
  <si>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</si>
  <si>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</si>
  <si>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</si>
  <si>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</si>
  <si>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</si>
  <si>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</si>
  <si>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</si>
  <si>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</si>
  <si>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</si>
  <si>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</si>
  <si>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</si>
  <si>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</si>
  <si>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</si>
  <si>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</si>
  <si>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</si>
  <si>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</si>
  <si>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</si>
  <si>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</si>
  <si>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</si>
  <si>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</si>
  <si>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</si>
  <si>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</si>
  <si>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</si>
  <si>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</si>
  <si>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</si>
  <si>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</si>
  <si>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</si>
  <si>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</si>
  <si>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</si>
  <si>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</si>
  <si>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</si>
  <si>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</si>
  <si>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</si>
  <si>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</si>
  <si>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</si>
  <si>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</si>
  <si>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</si>
  <si>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</si>
  <si>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</si>
  <si>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</si>
  <si>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</si>
  <si>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</si>
  <si>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</si>
  <si>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</si>
  <si>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</si>
  <si>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</si>
  <si>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</si>
  <si>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</si>
  <si>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</si>
  <si>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</si>
  <si>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</si>
  <si>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</si>
  <si>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</si>
  <si>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</si>
  <si>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</si>
  <si>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</si>
  <si>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</si>
  <si>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</si>
  <si>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</si>
  <si>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</si>
  <si>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</si>
  <si>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</si>
  <si>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</si>
  <si>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</si>
  <si>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</si>
  <si>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</si>
  <si>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</si>
  <si>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</si>
  <si>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</si>
  <si>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</si>
  <si>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</si>
  <si>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</si>
  <si>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</si>
  <si>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</si>
  <si>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</si>
  <si>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</si>
  <si>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</si>
  <si>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</si>
  <si>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</si>
  <si>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</si>
  <si>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</si>
  <si>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</si>
  <si>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</si>
  <si>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</si>
  <si>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</si>
  <si>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</si>
  <si>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</si>
  <si>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</si>
  <si>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</si>
  <si>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</si>
  <si>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</si>
  <si>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</si>
  <si>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</si>
  <si>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</si>
  <si>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</si>
  <si>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</si>
  <si>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</si>
  <si>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</si>
  <si>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</si>
  <si>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</si>
  <si>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</si>
  <si>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</si>
  <si>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</si>
  <si>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</si>
  <si>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</si>
  <si>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</si>
  <si>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</si>
  <si>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</si>
  <si>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</si>
  <si>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</si>
  <si>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</si>
  <si>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</si>
  <si>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</si>
  <si>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</si>
  <si>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</si>
  <si>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</si>
  <si>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</si>
  <si>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</si>
  <si>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</si>
  <si>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</si>
  <si>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</si>
  <si>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</si>
  <si>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</si>
  <si>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</si>
  <si>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</si>
  <si>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</si>
  <si>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</si>
  <si>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</si>
  <si>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</si>
  <si>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</si>
  <si>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</si>
  <si>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</si>
  <si>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</si>
  <si>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</si>
  <si>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</si>
  <si>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</si>
  <si>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</si>
  <si>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</si>
  <si>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</si>
  <si>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</si>
  <si>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</si>
  <si>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</si>
  <si>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</si>
  <si>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</si>
  <si>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</si>
  <si>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</si>
  <si>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</si>
  <si>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</si>
  <si>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</si>
  <si>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</si>
  <si>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</si>
  <si>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</si>
  <si>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</si>
  <si>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</si>
  <si>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</si>
  <si>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</si>
  <si>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</si>
  <si>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</si>
  <si>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</si>
  <si>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</si>
  <si>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</si>
  <si>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</si>
  <si>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</si>
  <si>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</si>
  <si>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</si>
  <si>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</si>
  <si>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</si>
  <si>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</si>
  <si>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</si>
  <si>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</si>
  <si>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</si>
  <si>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</si>
  <si>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</si>
  <si>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</si>
  <si>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</si>
  <si>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</si>
  <si>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</si>
  <si>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</si>
  <si>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</si>
  <si>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</si>
  <si>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</si>
  <si>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</si>
  <si>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</si>
  <si>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</si>
  <si>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</si>
  <si>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</si>
  <si>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</si>
  <si>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</si>
  <si>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</si>
  <si>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</si>
  <si>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</si>
  <si>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</si>
  <si>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</si>
  <si>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</si>
  <si>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</si>
  <si>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</si>
  <si>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</si>
  <si>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</si>
  <si>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</si>
  <si>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</si>
  <si>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</si>
  <si>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</si>
  <si>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</si>
  <si>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</si>
  <si>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</si>
  <si>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</si>
  <si>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</si>
  <si>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</si>
  <si>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</si>
  <si>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</si>
  <si>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</si>
  <si>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</si>
  <si>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</si>
  <si>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</si>
  <si>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</si>
  <si>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</si>
  <si>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</si>
  <si>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</si>
  <si>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</si>
  <si>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</si>
  <si>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</si>
  <si>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</si>
  <si>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</si>
  <si>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</si>
  <si>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</si>
  <si>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</si>
  <si>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</si>
  <si>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</si>
  <si>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</si>
  <si>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</si>
  <si>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</si>
  <si>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</si>
  <si>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</si>
  <si>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</si>
  <si>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</si>
  <si>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</si>
  <si>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</si>
  <si>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</si>
  <si>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</si>
  <si>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</si>
  <si>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</si>
  <si>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</si>
  <si>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</si>
  <si>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</si>
  <si>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</si>
  <si>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</si>
  <si>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</si>
  <si>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</si>
  <si>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</si>
  <si>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</si>
  <si>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</si>
  <si>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</si>
  <si>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</si>
  <si>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</si>
  <si>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</si>
  <si>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</si>
  <si>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</si>
  <si>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</si>
  <si>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</si>
  <si>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</si>
  <si>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</si>
  <si>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</si>
  <si>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</si>
  <si>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</si>
  <si>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</si>
  <si>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</si>
  <si>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</si>
  <si>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</si>
  <si>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</si>
  <si>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</si>
  <si>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</si>
  <si>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</si>
  <si>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</si>
  <si>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</si>
  <si>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</si>
  <si>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</si>
  <si>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</si>
  <si>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</si>
  <si>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</si>
  <si>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</si>
  <si>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</si>
  <si>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</si>
  <si>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</si>
  <si>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</si>
  <si>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</si>
  <si>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</si>
  <si>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</si>
  <si>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</si>
  <si>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</si>
  <si>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</si>
  <si>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</si>
  <si>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</si>
  <si>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</si>
  <si>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</si>
  <si>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</si>
  <si>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</si>
  <si>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</si>
  <si>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</si>
  <si>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</si>
  <si>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</si>
  <si>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</si>
  <si>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</si>
  <si>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</si>
  <si>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</si>
  <si>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</si>
  <si>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</si>
  <si>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</si>
  <si>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</si>
  <si>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</si>
  <si>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</si>
  <si>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</si>
  <si>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</si>
  <si>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</si>
  <si>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</si>
  <si>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</si>
  <si>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</si>
  <si>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</si>
  <si>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</si>
  <si>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</si>
  <si>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</si>
  <si>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</si>
  <si>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</si>
  <si>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</si>
  <si>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</si>
  <si>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</si>
  <si>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</si>
  <si>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</si>
  <si>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</si>
  <si>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</si>
  <si>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</si>
  <si>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</si>
  <si>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</si>
  <si>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</si>
  <si>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</si>
  <si>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</si>
  <si>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</si>
  <si>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</si>
  <si>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</si>
  <si>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</si>
  <si>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</si>
  <si>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</si>
  <si>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</si>
  <si>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</si>
  <si>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</si>
  <si>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</si>
  <si>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</si>
  <si>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</si>
  <si>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</si>
  <si>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</si>
  <si>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</si>
  <si>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</si>
  <si>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</si>
  <si>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</si>
  <si>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</si>
  <si>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</si>
  <si>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</si>
  <si>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</si>
  <si>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</si>
  <si>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</si>
  <si>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</si>
  <si>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</si>
  <si>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</si>
  <si>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</si>
  <si>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</si>
  <si>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</si>
  <si>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</si>
  <si>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</si>
  <si>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</si>
  <si>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</si>
  <si>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</si>
  <si>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</si>
  <si>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</si>
  <si>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</si>
  <si>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</si>
  <si>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</si>
  <si>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</si>
  <si>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</si>
  <si>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</si>
  <si>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</si>
  <si>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</si>
  <si>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</si>
  <si>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</si>
  <si>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</si>
  <si>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</si>
  <si>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</si>
  <si>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</si>
  <si>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</si>
  <si>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</si>
  <si>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</si>
  <si>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</si>
  <si>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</si>
  <si>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</si>
  <si>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</si>
  <si>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</si>
  <si>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</si>
  <si>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</si>
  <si>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</si>
  <si>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</si>
  <si>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</si>
  <si>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</si>
  <si>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</si>
  <si>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</si>
  <si>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</si>
  <si>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</si>
  <si>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</si>
  <si>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</si>
  <si>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</si>
  <si>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</si>
  <si>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</si>
  <si>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</si>
  <si>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</si>
  <si>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</si>
  <si>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</si>
  <si>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</si>
  <si>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</si>
  <si>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</si>
  <si>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</si>
  <si>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</si>
  <si>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</si>
  <si>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</si>
  <si>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</si>
  <si>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</si>
  <si>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</si>
  <si>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</si>
  <si>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</si>
  <si>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</si>
  <si>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</si>
  <si>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</si>
  <si>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</si>
  <si>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</si>
  <si>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</si>
  <si>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</si>
  <si>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</si>
  <si>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</si>
  <si>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</si>
  <si>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</si>
  <si>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</si>
  <si>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</si>
  <si>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</si>
  <si>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</si>
  <si>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</si>
  <si>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</si>
  <si>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</si>
  <si>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</si>
  <si>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</si>
  <si>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</si>
  <si>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</si>
  <si>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</si>
  <si>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</si>
  <si>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</si>
  <si>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</si>
  <si>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</si>
  <si>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</si>
  <si>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</si>
  <si>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</si>
  <si>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</si>
  <si>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</si>
  <si>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</si>
  <si>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</si>
  <si>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</si>
  <si>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</si>
  <si>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</si>
  <si>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</si>
  <si>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</si>
  <si>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</si>
  <si>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</si>
  <si>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</si>
  <si>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</si>
  <si>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</si>
  <si>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</si>
  <si>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</si>
  <si>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</si>
  <si>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</si>
  <si>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</si>
  <si>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</si>
  <si>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</si>
  <si>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</si>
  <si>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</si>
  <si>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</si>
  <si>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</si>
  <si>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</si>
  <si>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</si>
  <si>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</si>
  <si>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</si>
  <si>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</si>
  <si>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</si>
  <si>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</si>
  <si>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</si>
  <si>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</si>
  <si>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</si>
  <si>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</si>
  <si>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</si>
  <si>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</si>
  <si>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</si>
  <si>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</si>
  <si>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</si>
  <si>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</si>
  <si>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</si>
  <si>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</si>
  <si>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</si>
  <si>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</si>
  <si>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</si>
  <si>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</si>
  <si>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</si>
  <si>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</si>
  <si>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</si>
  <si>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</si>
  <si>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</si>
  <si>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</si>
  <si>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</si>
  <si>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</si>
  <si>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</si>
  <si>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</si>
  <si>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</si>
  <si>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</si>
  <si>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</si>
  <si>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</si>
  <si>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</si>
  <si>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</si>
  <si>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</si>
  <si>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</si>
  <si>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</si>
  <si>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</si>
  <si>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</si>
  <si>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</si>
  <si>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</si>
  <si>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</si>
  <si>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</si>
  <si>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</si>
  <si>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</si>
  <si>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</si>
  <si>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</si>
  <si>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</si>
  <si>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</si>
  <si>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</si>
  <si>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</si>
  <si>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</si>
  <si>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</si>
  <si>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</si>
  <si>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</si>
  <si>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</si>
  <si>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</si>
  <si>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</si>
  <si>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</si>
  <si>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</si>
  <si>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</si>
  <si>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</si>
  <si>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</si>
  <si>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</si>
  <si>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</si>
  <si>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</si>
  <si>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</si>
  <si>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</si>
  <si>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</si>
  <si>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</si>
  <si>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</si>
  <si>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</si>
  <si>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</si>
  <si>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</si>
  <si>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</si>
  <si>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</si>
  <si>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</si>
  <si>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</si>
  <si>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</si>
  <si>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</si>
  <si>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</si>
  <si>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</si>
  <si>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</si>
  <si>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</si>
  <si>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</si>
  <si>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</si>
  <si>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</si>
  <si>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</si>
  <si>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</si>
  <si>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</si>
  <si>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</si>
  <si>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</si>
  <si>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</si>
  <si>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</si>
  <si>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</si>
  <si>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</si>
  <si>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</si>
  <si>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</si>
  <si>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</si>
  <si>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</si>
  <si>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</si>
  <si>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</si>
  <si>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</si>
  <si>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</si>
  <si>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</si>
  <si>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</si>
  <si>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</si>
  <si>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</si>
  <si>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</si>
  <si>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</si>
  <si>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</si>
  <si>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</si>
  <si>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</si>
  <si>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</si>
  <si>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</si>
  <si>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</si>
  <si>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</si>
  <si>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</si>
  <si>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</si>
  <si>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</si>
  <si>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</si>
  <si>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</si>
  <si>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</si>
  <si>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</si>
  <si>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</si>
  <si>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</si>
  <si>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</si>
  <si>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</si>
  <si>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</si>
  <si>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</si>
  <si>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</si>
  <si>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</si>
  <si>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</si>
  <si>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</si>
  <si>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</si>
  <si>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</si>
  <si>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</si>
  <si>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</si>
  <si>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</si>
  <si>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</si>
  <si>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</si>
  <si>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</si>
  <si>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</si>
  <si>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</si>
  <si>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</si>
  <si>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</si>
  <si>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</si>
  <si>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</si>
  <si>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</si>
  <si>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</si>
  <si>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</si>
  <si>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</si>
  <si>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</si>
  <si>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</si>
  <si>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</si>
  <si>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</si>
  <si>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</si>
  <si>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</si>
  <si>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</si>
  <si>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</si>
  <si>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</si>
  <si>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</si>
  <si>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</si>
  <si>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</si>
  <si>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</si>
  <si>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</si>
  <si>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</si>
  <si>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</si>
  <si>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</si>
  <si>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</si>
  <si>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</si>
  <si>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</si>
  <si>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</si>
  <si>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</si>
  <si>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</si>
  <si>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</si>
  <si>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</si>
  <si>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</si>
  <si>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</si>
  <si>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</si>
  <si>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</si>
  <si>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</si>
  <si>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</si>
  <si>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</si>
  <si>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</si>
  <si>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</si>
  <si>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</si>
  <si>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</si>
  <si>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</si>
  <si>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</si>
  <si>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</si>
  <si>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</si>
  <si>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</si>
  <si>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</si>
  <si>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</si>
  <si>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</si>
  <si>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</si>
  <si>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</si>
  <si>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</si>
  <si>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</si>
  <si>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</si>
  <si>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</si>
  <si>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</si>
  <si>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</si>
  <si>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</si>
  <si>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</si>
  <si>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</si>
  <si>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</si>
  <si>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</si>
  <si>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</si>
  <si>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</si>
  <si>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</si>
  <si>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</si>
  <si>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</si>
  <si>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</si>
  <si>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</si>
  <si>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</si>
  <si>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</si>
  <si>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</si>
  <si>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</si>
  <si>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</si>
  <si>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</si>
  <si>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</si>
  <si>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</si>
  <si>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</si>
  <si>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</si>
  <si>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</si>
  <si>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</si>
  <si>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</si>
  <si>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</si>
  <si>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</si>
  <si>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</si>
  <si>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</si>
  <si>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</si>
  <si>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</si>
  <si>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</si>
  <si>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</si>
  <si>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</si>
  <si>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</si>
  <si>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</si>
  <si>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</si>
  <si>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</si>
  <si>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</si>
  <si>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</si>
  <si>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</si>
  <si>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</si>
  <si>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</si>
  <si>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</si>
  <si>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</si>
  <si>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</si>
  <si>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</si>
  <si>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</si>
  <si>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</si>
  <si>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</si>
  <si>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</si>
  <si>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</si>
  <si>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</si>
  <si>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</si>
  <si>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</si>
  <si>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</si>
  <si>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</si>
  <si>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</si>
  <si>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</si>
  <si>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</si>
  <si>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</si>
  <si>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</si>
  <si>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</si>
  <si>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</si>
  <si>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</si>
  <si>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</si>
  <si>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</si>
  <si>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</si>
  <si>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</si>
  <si>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</si>
  <si>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</si>
  <si>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</si>
  <si>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</si>
  <si>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</si>
  <si>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</si>
  <si>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</si>
  <si>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</si>
  <si>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</si>
  <si>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</si>
  <si>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</si>
  <si>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</si>
  <si>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</si>
  <si>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</si>
  <si>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</si>
  <si>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</si>
  <si>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</si>
  <si>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</si>
  <si>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</si>
  <si>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</si>
  <si>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</si>
  <si>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</si>
  <si>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</si>
  <si>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</si>
  <si>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</si>
  <si>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</si>
  <si>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</si>
  <si>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</si>
  <si>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</si>
  <si>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</si>
  <si>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</si>
  <si>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</si>
  <si>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</si>
  <si>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</si>
  <si>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</si>
  <si>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</si>
  <si>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</si>
  <si>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</si>
  <si>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</si>
  <si>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</si>
  <si>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</si>
  <si>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</si>
  <si>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</si>
  <si>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</si>
  <si>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</si>
  <si>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</si>
  <si>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</si>
  <si>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</si>
  <si>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</si>
  <si>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</si>
  <si>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</si>
  <si>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</si>
  <si>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</si>
  <si>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</si>
  <si>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</si>
  <si>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</si>
  <si>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</si>
  <si>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</si>
  <si>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</si>
  <si>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</si>
  <si>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</si>
  <si>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</si>
  <si>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</si>
  <si>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</si>
  <si>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</si>
  <si>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</si>
  <si>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</si>
  <si>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</si>
  <si>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</si>
  <si>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</si>
  <si>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</si>
  <si>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</si>
  <si>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</si>
  <si>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</si>
  <si>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</si>
  <si>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</si>
  <si>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</si>
  <si>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</si>
  <si>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</si>
  <si>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</si>
  <si>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</si>
  <si>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</si>
  <si>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</si>
  <si>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</si>
  <si>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</si>
  <si>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</si>
  <si>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</si>
  <si>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</si>
  <si>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</si>
  <si>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</si>
  <si>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</si>
  <si>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</si>
  <si>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</si>
  <si>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</si>
  <si>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</si>
  <si>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</si>
  <si>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</si>
  <si>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</si>
  <si>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</si>
  <si>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</si>
  <si>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</si>
  <si>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</si>
  <si>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</si>
  <si>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</si>
  <si>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</si>
  <si>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</si>
  <si>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</si>
  <si>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</si>
  <si>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</si>
  <si>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</si>
  <si>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</si>
  <si>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</si>
  <si>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</si>
  <si>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</si>
  <si>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</si>
  <si>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</si>
  <si>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</si>
  <si>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</si>
  <si>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</si>
  <si>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</si>
  <si>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</si>
  <si>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</si>
  <si>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</si>
  <si>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</si>
  <si>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</si>
  <si>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</si>
  <si>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</si>
  <si>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</si>
  <si>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</si>
  <si>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</si>
  <si>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</si>
  <si>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</si>
  <si>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</si>
  <si>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</si>
  <si>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</si>
  <si>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</si>
  <si>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</si>
  <si>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</si>
  <si>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</si>
  <si>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</si>
  <si>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</si>
  <si>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</si>
  <si>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</si>
  <si>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</si>
  <si>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</si>
  <si>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</si>
  <si>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</si>
  <si>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</si>
  <si>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</si>
  <si>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</si>
  <si>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</si>
  <si>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</si>
  <si>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</si>
  <si>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</si>
  <si>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</si>
  <si>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</si>
  <si>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</si>
  <si>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</si>
  <si>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</si>
  <si>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</si>
  <si>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</si>
  <si>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</si>
  <si>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</si>
  <si>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</si>
  <si>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</si>
  <si>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</si>
  <si>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</si>
  <si>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</si>
  <si>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</si>
  <si>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</si>
  <si>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</si>
  <si>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</si>
  <si>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</si>
  <si>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</si>
  <si>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</si>
  <si>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</si>
  <si>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</si>
  <si>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</si>
  <si>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</si>
  <si>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</si>
  <si>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</si>
  <si>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</si>
  <si>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</si>
  <si>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</si>
  <si>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</si>
  <si>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</si>
  <si>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</si>
  <si>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</si>
  <si>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</si>
  <si>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</si>
  <si>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</si>
  <si>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</si>
  <si>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</si>
  <si>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</si>
  <si>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</si>
  <si>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</si>
  <si>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</si>
  <si>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</si>
  <si>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</si>
  <si>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</si>
  <si>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</si>
  <si>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</si>
  <si>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</si>
  <si>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</si>
  <si>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</si>
  <si>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</si>
  <si>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</si>
  <si>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</si>
  <si>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</si>
  <si>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</si>
  <si>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</si>
  <si>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</si>
  <si>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</si>
  <si>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</si>
  <si>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</si>
  <si>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</si>
  <si>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</si>
  <si>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</si>
  <si>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</si>
  <si>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</si>
  <si>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</si>
  <si>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</si>
  <si>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</si>
  <si>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</si>
  <si>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</si>
  <si>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</si>
  <si>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</si>
  <si>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</si>
  <si>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</si>
  <si>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</si>
  <si>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</si>
  <si>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</si>
  <si>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</si>
  <si>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</si>
  <si>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</si>
  <si>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</si>
  <si>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</si>
  <si>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</si>
  <si>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</si>
  <si>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</si>
  <si>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</si>
  <si>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</si>
  <si>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</si>
  <si>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</si>
  <si>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</si>
  <si>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</si>
  <si>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</si>
  <si>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</si>
  <si>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</si>
  <si>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</si>
  <si>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</si>
  <si>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</si>
  <si>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</si>
  <si>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</si>
  <si>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</si>
  <si>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</si>
  <si>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</si>
  <si>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</si>
  <si>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</si>
  <si>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</si>
  <si>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</si>
  <si>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</si>
  <si>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</si>
  <si>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</si>
  <si>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</si>
  <si>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</si>
  <si>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</si>
  <si>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</si>
  <si>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</si>
  <si>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</si>
  <si>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</si>
  <si>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</si>
  <si>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</si>
  <si>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</si>
  <si>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</si>
  <si>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</si>
  <si>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</si>
  <si>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</si>
  <si>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</si>
  <si>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</si>
  <si>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</si>
  <si>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</si>
  <si>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</si>
  <si>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</si>
  <si>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</si>
  <si>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</si>
  <si>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</si>
  <si>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</si>
  <si>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</si>
  <si>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</si>
  <si>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</si>
  <si>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</si>
  <si>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</si>
  <si>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</si>
  <si>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</si>
  <si>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</si>
  <si>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</si>
  <si>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</si>
  <si>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</si>
  <si>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</si>
  <si>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</si>
  <si>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</si>
  <si>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</si>
  <si>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</si>
  <si>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</si>
  <si>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</si>
  <si>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</si>
  <si>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</si>
  <si>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</si>
  <si>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</si>
  <si>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</si>
  <si>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</si>
  <si>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</si>
  <si>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</si>
  <si>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</si>
  <si>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</si>
  <si>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</si>
  <si>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</si>
  <si>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</si>
  <si>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</si>
  <si>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</si>
  <si>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</si>
  <si>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</si>
  <si>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</si>
  <si>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</si>
  <si>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</si>
  <si>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</si>
  <si>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</si>
  <si>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</si>
  <si>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</si>
  <si>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</si>
  <si>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</si>
  <si>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</si>
  <si>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</si>
  <si>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</si>
  <si>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</si>
  <si>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</si>
  <si>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</si>
  <si>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</si>
  <si>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</si>
  <si>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</si>
  <si>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</si>
  <si>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</si>
  <si>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</si>
  <si>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</si>
  <si>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</si>
  <si>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</si>
  <si>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</si>
  <si>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</si>
  <si>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</si>
  <si>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</si>
  <si>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</si>
  <si>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</si>
  <si>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</si>
  <si>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</si>
  <si>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</si>
  <si>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</si>
  <si>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</si>
  <si>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</si>
  <si>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</si>
  <si>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</si>
  <si>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</si>
  <si>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</si>
  <si>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</si>
  <si>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</si>
  <si>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</si>
  <si>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</si>
  <si>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</si>
  <si>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</si>
  <si>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</si>
  <si>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</si>
  <si>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</si>
  <si>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</si>
  <si>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</si>
  <si>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</si>
  <si>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</si>
  <si>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</si>
  <si>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</si>
  <si>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</si>
  <si>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</si>
  <si>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</si>
  <si>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</si>
  <si>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</si>
  <si>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</si>
  <si>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</si>
  <si>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</si>
  <si>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</si>
  <si>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</si>
  <si>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</si>
  <si>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</si>
  <si>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</si>
  <si>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</si>
  <si>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</si>
  <si>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</si>
  <si>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</si>
  <si>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</si>
  <si>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</si>
  <si>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</si>
  <si>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</si>
  <si>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</si>
  <si>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</si>
  <si>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</si>
  <si>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</si>
  <si>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</si>
  <si>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</si>
  <si>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</si>
  <si>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</si>
  <si>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</si>
  <si>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</si>
  <si>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</si>
  <si>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</si>
  <si>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</si>
  <si>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</si>
  <si>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</si>
  <si>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</si>
  <si>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</si>
  <si>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</si>
  <si>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</si>
  <si>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</si>
  <si>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</si>
  <si>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</si>
  <si>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</si>
  <si>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</si>
  <si>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</si>
  <si>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</si>
  <si>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</si>
  <si>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</si>
  <si>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</si>
  <si>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</si>
  <si>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</si>
  <si>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</si>
  <si>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</si>
  <si>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</si>
  <si>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</si>
  <si>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</si>
  <si>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</si>
  <si>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</si>
  <si>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</si>
  <si>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</si>
  <si>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</si>
  <si>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</si>
  <si>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</si>
  <si>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</si>
  <si>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</si>
  <si>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</si>
  <si>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</si>
  <si>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</si>
  <si>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</si>
  <si>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</si>
  <si>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</si>
  <si>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</si>
  <si>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</si>
  <si>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</si>
  <si>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</si>
  <si>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</si>
  <si>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</si>
  <si>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</si>
  <si>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</si>
  <si>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</si>
  <si>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</si>
  <si>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</si>
  <si>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</si>
  <si>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</si>
  <si>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</si>
  <si>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</si>
  <si>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</si>
  <si>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</si>
  <si>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</si>
  <si>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</si>
  <si>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</si>
  <si>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</si>
  <si>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</si>
  <si>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</si>
  <si>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</si>
  <si>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</si>
  <si>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</si>
  <si>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</si>
  <si>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</si>
  <si>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</si>
  <si>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</si>
  <si>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</si>
  <si>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</si>
  <si>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</si>
  <si>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</si>
  <si>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</si>
  <si>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</si>
  <si>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</si>
  <si>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</si>
  <si>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</si>
  <si>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</si>
  <si>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</si>
  <si>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</si>
  <si>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</si>
  <si>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</si>
  <si>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</si>
  <si>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</si>
  <si>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</si>
  <si>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</si>
  <si>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</si>
  <si>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</si>
  <si>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</si>
  <si>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</si>
  <si>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</si>
  <si>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</si>
  <si>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</si>
  <si>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</si>
  <si>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</si>
  <si>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</si>
  <si>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</si>
  <si>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</si>
  <si>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</si>
  <si>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</si>
  <si>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</si>
  <si>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</si>
  <si>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</si>
  <si>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</si>
  <si>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</si>
  <si>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</si>
  <si>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</si>
  <si>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</si>
  <si>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</si>
  <si>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</si>
  <si>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</si>
  <si>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</si>
  <si>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</si>
  <si>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</si>
  <si>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</si>
  <si>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</si>
  <si>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</si>
  <si>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</si>
  <si>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</si>
  <si>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</si>
  <si>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</si>
  <si>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</si>
  <si>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</si>
  <si>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</si>
  <si>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</si>
  <si>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</si>
  <si>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</si>
  <si>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</si>
  <si>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</si>
  <si>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</si>
  <si>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</si>
  <si>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</si>
  <si>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</si>
  <si>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</si>
  <si>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</si>
  <si>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</si>
  <si>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</si>
  <si>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</si>
  <si>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</si>
  <si>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</si>
  <si>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</si>
  <si>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</si>
  <si>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</si>
  <si>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</si>
  <si>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</si>
  <si>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</si>
  <si>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</si>
  <si>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</si>
  <si>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</si>
  <si>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</si>
  <si>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</si>
  <si>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</si>
  <si>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</si>
  <si>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</si>
  <si>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</si>
  <si>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</si>
  <si>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</si>
  <si>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</si>
  <si>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</si>
  <si>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</si>
  <si>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</si>
  <si>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</si>
  <si>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</si>
  <si>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</si>
  <si>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</si>
  <si>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</si>
  <si>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</si>
  <si>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</si>
  <si>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</si>
  <si>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</si>
  <si>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</si>
  <si>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</si>
  <si>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</si>
  <si>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</si>
  <si>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</si>
  <si>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</si>
  <si>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</si>
  <si>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</si>
  <si>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</si>
  <si>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</si>
  <si>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</si>
  <si>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</si>
  <si>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</si>
  <si>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</si>
  <si>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</si>
  <si>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</si>
  <si>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</si>
  <si>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</si>
  <si>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</si>
  <si>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</si>
  <si>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</si>
  <si>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</si>
  <si>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</si>
  <si>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</si>
  <si>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</si>
  <si>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</si>
  <si>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</si>
  <si>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</si>
  <si>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</si>
  <si>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</si>
  <si>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</si>
  <si>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</si>
  <si>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</si>
  <si>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</si>
  <si>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</si>
  <si>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</si>
  <si>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</si>
  <si>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</si>
  <si>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</si>
  <si>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</si>
  <si>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</si>
  <si>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</si>
  <si>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</si>
  <si>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</si>
  <si>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</si>
  <si>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</si>
  <si>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</si>
  <si>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</si>
  <si>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</si>
  <si>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</si>
  <si>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</si>
  <si>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</si>
  <si>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</si>
  <si>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</si>
  <si>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</si>
  <si>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</si>
  <si>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</si>
  <si>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</si>
  <si>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</si>
  <si>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</si>
  <si>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</si>
  <si>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</si>
  <si>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</si>
  <si>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</si>
  <si>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</si>
  <si>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</si>
  <si>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</si>
  <si>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</si>
  <si>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</si>
  <si>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</si>
  <si>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</si>
  <si>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</si>
  <si>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</si>
  <si>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</si>
  <si>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</si>
  <si>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</si>
  <si>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</si>
  <si>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</si>
  <si>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</si>
  <si>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</si>
  <si>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</si>
  <si>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</si>
  <si>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</si>
  <si>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</si>
  <si>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</si>
  <si>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</si>
  <si>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</si>
  <si>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</si>
  <si>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</si>
  <si>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</si>
  <si>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</si>
  <si>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</si>
  <si>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</si>
  <si>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</si>
  <si>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</si>
  <si>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</si>
  <si>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</si>
  <si>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</si>
  <si>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</si>
  <si>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</si>
  <si>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</si>
  <si>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</si>
  <si>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</si>
  <si>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</si>
  <si>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</si>
  <si>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</si>
  <si>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</si>
  <si>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</si>
  <si>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</si>
  <si>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</si>
  <si>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</si>
  <si>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</si>
  <si>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</si>
  <si>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</si>
  <si>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</si>
  <si>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</si>
  <si>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</si>
  <si>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</si>
  <si>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</si>
  <si>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</si>
  <si>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</si>
  <si>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</si>
  <si>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</si>
  <si>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</si>
  <si>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</si>
  <si>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</si>
  <si>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</si>
  <si>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</si>
  <si>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</si>
  <si>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</si>
  <si>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</si>
  <si>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</si>
  <si>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</si>
  <si>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</si>
  <si>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</si>
  <si>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</si>
  <si>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</si>
  <si>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</si>
  <si>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</si>
  <si>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</si>
  <si>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</si>
  <si>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</si>
  <si>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</si>
  <si>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</si>
  <si>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</si>
  <si>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</si>
  <si>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</si>
  <si>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</si>
  <si>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</si>
  <si>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</si>
  <si>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</si>
  <si>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</si>
  <si>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</si>
  <si>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</si>
  <si>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</si>
  <si>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</si>
  <si>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</si>
  <si>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</si>
  <si>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</si>
  <si>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</si>
  <si>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</si>
  <si>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</si>
  <si>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</si>
  <si>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</si>
  <si>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</si>
  <si>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</si>
  <si>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</si>
  <si>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</si>
  <si>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</si>
  <si>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</si>
  <si>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</si>
  <si>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</si>
  <si>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</si>
  <si>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</si>
  <si>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</si>
  <si>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</si>
  <si>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</si>
  <si>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</si>
  <si>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</si>
  <si>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</si>
  <si>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</si>
  <si>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</si>
  <si>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</si>
  <si>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</si>
  <si>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</si>
  <si>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</si>
  <si>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</si>
  <si>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</si>
  <si>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</si>
  <si>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</si>
  <si>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</si>
  <si>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</si>
  <si>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</si>
  <si>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</si>
  <si>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</si>
  <si>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</si>
  <si>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</si>
  <si>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</si>
  <si>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</si>
  <si>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</si>
  <si>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</si>
  <si>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</si>
  <si>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</si>
  <si>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</si>
  <si>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</si>
  <si>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</si>
  <si>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</si>
  <si>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</si>
  <si>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</si>
  <si>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</si>
  <si>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</si>
  <si>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</si>
  <si>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</si>
  <si>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</si>
  <si>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</si>
  <si>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</si>
  <si>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</si>
  <si>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</si>
  <si>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</si>
  <si>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</si>
  <si>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</si>
  <si>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</si>
  <si>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</si>
  <si>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</si>
  <si>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</si>
  <si>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</si>
  <si>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</si>
  <si>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</si>
  <si>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</si>
  <si>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</si>
  <si>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</si>
  <si>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</si>
  <si>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</si>
  <si>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</si>
  <si>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</si>
  <si>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</si>
  <si>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</si>
  <si>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</si>
  <si>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</si>
  <si>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</si>
  <si>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</si>
  <si>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</si>
  <si>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</si>
  <si>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</si>
  <si>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</si>
  <si>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</si>
  <si>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</si>
  <si>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</si>
  <si>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</si>
  <si>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</si>
  <si>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</si>
  <si>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</si>
  <si>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</si>
  <si>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</si>
  <si>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</si>
  <si>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</si>
  <si>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</si>
  <si>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</si>
  <si>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</si>
  <si>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</si>
  <si>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</si>
  <si>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</si>
  <si>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</si>
  <si>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</si>
  <si>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</si>
  <si>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</si>
  <si>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</si>
  <si>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</si>
  <si>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</si>
  <si>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</si>
  <si>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</si>
  <si>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</si>
  <si>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</si>
  <si>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</si>
  <si>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</si>
  <si>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</si>
  <si>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</si>
  <si>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</si>
  <si>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</si>
  <si>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</si>
  <si>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</si>
  <si>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</si>
  <si>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</si>
  <si>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</si>
  <si>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</si>
  <si>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</si>
  <si>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</si>
  <si>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</si>
  <si>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</si>
  <si>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</si>
  <si>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</si>
  <si>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</si>
  <si>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</si>
  <si>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</si>
  <si>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</si>
  <si>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</si>
  <si>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</si>
  <si>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</si>
  <si>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</si>
  <si>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</si>
  <si>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</si>
  <si>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</si>
  <si>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</si>
  <si>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</si>
  <si>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</si>
  <si>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</si>
  <si>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</si>
  <si>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</si>
  <si>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</si>
  <si>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</si>
  <si>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</si>
  <si>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</si>
  <si>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</si>
  <si>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</si>
  <si>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</si>
  <si>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</si>
  <si>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</si>
  <si>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</si>
  <si>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</si>
  <si>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</si>
  <si>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</si>
  <si>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</si>
  <si>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</si>
  <si>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</si>
  <si>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</si>
  <si>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</si>
  <si>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</si>
  <si>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</si>
  <si>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</si>
  <si>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</si>
  <si>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</si>
  <si>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</si>
  <si>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</si>
  <si>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</si>
  <si>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</si>
  <si>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</si>
  <si>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</si>
  <si>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</si>
  <si>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</si>
  <si>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</si>
  <si>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</si>
  <si>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</si>
  <si>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</si>
  <si>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</si>
  <si>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</si>
  <si>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</si>
  <si>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</si>
  <si>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</si>
  <si>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</si>
  <si>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</si>
  <si>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</si>
  <si>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</si>
  <si>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</si>
  <si>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</si>
  <si>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</si>
  <si>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</si>
  <si>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</si>
  <si>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</si>
  <si>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</si>
  <si>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</si>
  <si>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</si>
  <si>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</si>
  <si>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</si>
  <si>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</si>
  <si>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</si>
  <si>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</si>
  <si>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</si>
  <si>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</si>
  <si>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</si>
  <si>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</si>
  <si>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</si>
  <si>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</si>
  <si>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</si>
  <si>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</si>
  <si>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</si>
  <si>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</si>
  <si>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</si>
  <si>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</si>
  <si>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</si>
  <si>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</si>
  <si>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</si>
  <si>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</si>
  <si>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</si>
  <si>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</si>
  <si>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</si>
  <si>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</si>
  <si>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</si>
  <si>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</si>
  <si>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</si>
  <si>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</si>
  <si>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</si>
  <si>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</si>
  <si>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</si>
  <si>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</si>
  <si>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</si>
  <si>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</si>
  <si>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</si>
  <si>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</si>
  <si>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</si>
  <si>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</si>
  <si>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</si>
  <si>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</si>
  <si>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</si>
  <si>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</si>
  <si>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</si>
  <si>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</si>
  <si>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</si>
  <si>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</si>
  <si>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</si>
  <si>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</si>
  <si>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</si>
  <si>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</si>
  <si>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</si>
  <si>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</si>
  <si>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</si>
  <si>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</si>
  <si>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</si>
  <si>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</si>
  <si>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</si>
  <si>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</si>
  <si>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</si>
  <si>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</si>
  <si>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</si>
  <si>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</si>
  <si>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</si>
  <si>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</si>
  <si>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</si>
  <si>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</si>
  <si>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</si>
  <si>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</si>
  <si>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</si>
  <si>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</si>
  <si>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</si>
  <si>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</si>
  <si>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</si>
  <si>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</si>
  <si>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</si>
  <si>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</si>
  <si>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</si>
  <si>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</si>
  <si>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</si>
  <si>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</si>
  <si>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</si>
  <si>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</si>
  <si>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</si>
  <si>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</si>
  <si>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</si>
  <si>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</si>
  <si>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</si>
  <si>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</si>
  <si>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</si>
  <si>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</si>
  <si>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</si>
  <si>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</si>
  <si>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</si>
  <si>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</si>
  <si>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</si>
  <si>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</si>
  <si>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</si>
  <si>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</si>
  <si>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</si>
  <si>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</si>
  <si>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</si>
  <si>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</si>
  <si>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</si>
  <si>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</si>
  <si>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</si>
  <si>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</si>
  <si>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</si>
  <si>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</si>
  <si>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</si>
  <si>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</si>
  <si>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</si>
  <si>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</si>
  <si>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</si>
  <si>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</si>
  <si>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</si>
  <si>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</si>
  <si>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</si>
  <si>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</si>
  <si>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</si>
  <si>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</si>
  <si>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</si>
  <si>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</si>
  <si>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</si>
  <si>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</si>
  <si>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</si>
  <si>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</si>
  <si>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</si>
  <si>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</si>
  <si>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</si>
  <si>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</si>
  <si>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</si>
  <si>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</si>
  <si>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</si>
  <si>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</si>
  <si>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</si>
  <si>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</si>
  <si>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</si>
  <si>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</si>
  <si>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</si>
  <si>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</si>
  <si>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</si>
  <si>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</si>
  <si>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</si>
  <si>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</si>
  <si>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</si>
  <si>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</si>
  <si>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</si>
  <si>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</si>
  <si>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</si>
  <si>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</si>
  <si>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</si>
  <si>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</si>
  <si>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</si>
  <si>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</si>
  <si>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</si>
  <si>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</si>
  <si>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</si>
  <si>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</si>
  <si>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</si>
  <si>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</si>
  <si>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</si>
  <si>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</si>
  <si>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</si>
  <si>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</si>
  <si>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</si>
  <si>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</si>
  <si>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</si>
  <si>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</si>
  <si>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</si>
  <si>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</si>
  <si>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</si>
  <si>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</si>
  <si>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</si>
  <si>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</si>
  <si>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</si>
  <si>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</si>
  <si>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</si>
  <si>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</si>
  <si>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</si>
  <si>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</si>
  <si>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</si>
  <si>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</si>
  <si>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</si>
  <si>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</si>
  <si>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</si>
  <si>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</si>
  <si>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</si>
  <si>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</si>
  <si>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</si>
  <si>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</si>
  <si>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</si>
  <si>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</si>
  <si>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</si>
  <si>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</si>
  <si>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</si>
  <si>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</si>
  <si>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</si>
  <si>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</si>
  <si>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</si>
  <si>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</si>
  <si>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</si>
  <si>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</si>
  <si>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</si>
  <si>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</si>
  <si>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</si>
  <si>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</si>
  <si>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</si>
  <si>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</si>
  <si>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</si>
  <si>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</si>
  <si>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</si>
  <si>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</si>
  <si>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</si>
  <si>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</si>
  <si>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</si>
  <si>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</si>
  <si>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</si>
  <si>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</si>
  <si>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</si>
  <si>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</si>
  <si>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</si>
  <si>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</si>
  <si>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</si>
  <si>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</si>
  <si>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</si>
  <si>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</si>
  <si>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</si>
  <si>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</si>
  <si>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</si>
  <si>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</si>
  <si>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</si>
  <si>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</si>
  <si>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</si>
  <si>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</si>
  <si>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</si>
  <si>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</si>
  <si>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</si>
  <si>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</si>
  <si>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</si>
  <si>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</si>
  <si>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</si>
  <si>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</si>
  <si>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</si>
  <si>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</si>
  <si>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</si>
  <si>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</si>
  <si>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</si>
  <si>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</si>
  <si>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</si>
  <si>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</si>
  <si>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</si>
  <si>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</si>
  <si>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</si>
  <si>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</si>
  <si>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</si>
  <si>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</si>
  <si>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</si>
  <si>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</si>
  <si>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</si>
  <si>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</si>
  <si>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</si>
  <si>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</si>
  <si>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</si>
  <si>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</si>
  <si>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</si>
  <si>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</si>
  <si>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</si>
  <si>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</si>
  <si>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</si>
  <si>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</si>
  <si>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</si>
  <si>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</si>
  <si>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</si>
  <si>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</si>
  <si>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</si>
  <si>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</si>
  <si>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</si>
  <si>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</si>
  <si>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</si>
  <si>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</si>
  <si>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</si>
  <si>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</si>
  <si>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</si>
  <si>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</si>
  <si>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</si>
  <si>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</si>
  <si>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</si>
  <si>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</si>
  <si>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</si>
  <si>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</si>
  <si>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</si>
  <si>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</si>
  <si>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</si>
  <si>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</si>
  <si>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</si>
  <si>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</si>
  <si>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</si>
  <si>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</si>
  <si>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</si>
  <si>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</si>
  <si>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</si>
  <si>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</si>
  <si>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</si>
  <si>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</si>
  <si>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</si>
  <si>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</si>
  <si>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</si>
  <si>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</si>
  <si>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</si>
  <si>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</si>
  <si>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</si>
  <si>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</si>
  <si>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</si>
  <si>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</si>
  <si>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</si>
  <si>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</si>
  <si>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</si>
  <si>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</si>
  <si>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</si>
  <si>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</si>
  <si>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</si>
  <si>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</si>
  <si>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</si>
  <si>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</si>
  <si>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</si>
  <si>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</si>
  <si>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</si>
  <si>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</si>
  <si>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</si>
  <si>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</si>
  <si>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</si>
  <si>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</si>
  <si>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</si>
  <si>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</si>
  <si>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</si>
  <si>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</si>
  <si>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</si>
  <si>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</si>
  <si>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</si>
  <si>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</si>
  <si>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</si>
  <si>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</si>
  <si>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</si>
  <si>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</si>
  <si>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</si>
  <si>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</si>
  <si>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</si>
  <si>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</si>
  <si>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</si>
  <si>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</si>
  <si>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</si>
  <si>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</si>
  <si>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</si>
  <si>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</si>
  <si>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</si>
  <si>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</si>
  <si>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</si>
  <si>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</si>
  <si>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</si>
  <si>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</si>
  <si>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</si>
  <si>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</si>
  <si>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</si>
  <si>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</si>
  <si>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</si>
  <si>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</si>
  <si>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</si>
  <si>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</si>
  <si>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</si>
  <si>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</si>
  <si>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</si>
  <si>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</si>
  <si>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</si>
  <si>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</si>
  <si>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</si>
  <si>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</si>
  <si>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</si>
  <si>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</si>
  <si>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</si>
  <si>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</si>
  <si>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</si>
  <si>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</si>
  <si>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</si>
  <si>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</si>
  <si>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</si>
  <si>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</si>
  <si>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</si>
  <si>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</si>
  <si>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</si>
  <si>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</si>
  <si>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</si>
  <si>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</si>
  <si>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</si>
  <si>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</si>
  <si>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</si>
  <si>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</si>
  <si>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</si>
  <si>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</si>
  <si>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</si>
  <si>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</si>
  <si>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</si>
  <si>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</si>
  <si>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</si>
  <si>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</si>
  <si>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</si>
  <si>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</si>
  <si>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</si>
  <si>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</si>
  <si>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</si>
  <si>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</si>
  <si>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</si>
  <si>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</si>
  <si>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</si>
  <si>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</si>
  <si>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</si>
  <si>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</si>
  <si>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</si>
  <si>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</si>
  <si>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</si>
  <si>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</si>
  <si>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</si>
  <si>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</si>
  <si>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</si>
  <si>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</si>
  <si>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</si>
  <si>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</si>
  <si>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</si>
  <si>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</si>
  <si>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</si>
  <si>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</si>
  <si>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</si>
  <si>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</si>
  <si>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</si>
  <si>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</si>
  <si>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</si>
  <si>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</si>
  <si>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</si>
  <si>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</si>
  <si>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</si>
  <si>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</si>
  <si>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</si>
  <si>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</si>
  <si>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</si>
  <si>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</si>
  <si>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</si>
  <si>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</si>
  <si>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</si>
  <si>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</si>
  <si>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</si>
  <si>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</si>
  <si>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</si>
  <si>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</si>
  <si>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</si>
  <si>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</si>
  <si>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</si>
  <si>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</si>
  <si>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</si>
  <si>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</si>
  <si>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</si>
  <si>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</si>
  <si>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</si>
  <si>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</si>
  <si>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</si>
  <si>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</si>
  <si>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</si>
  <si>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</si>
  <si>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</si>
  <si>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</si>
  <si>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</si>
  <si>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</si>
  <si>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</si>
  <si>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</si>
  <si>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</si>
  <si>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</si>
  <si>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</si>
  <si>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</si>
  <si>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</si>
  <si>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</si>
  <si>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</si>
  <si>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</si>
  <si>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</si>
  <si>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</si>
  <si>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</si>
  <si>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</si>
  <si>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</si>
  <si>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</si>
  <si>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</si>
  <si>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</si>
  <si>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</si>
  <si>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</si>
  <si>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</si>
  <si>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</si>
  <si>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</si>
  <si>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</si>
  <si>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</si>
  <si>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</si>
  <si>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</si>
  <si>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</si>
  <si>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</si>
  <si>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</si>
  <si>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</si>
  <si>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</si>
  <si>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</si>
  <si>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</si>
  <si>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</si>
  <si>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</si>
  <si>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</si>
  <si>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</si>
  <si>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</si>
  <si>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</si>
  <si>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</si>
  <si>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</si>
  <si>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</si>
  <si>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</si>
  <si>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</si>
  <si>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</si>
  <si>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</si>
  <si>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</si>
  <si>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</si>
  <si>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</si>
  <si>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</si>
  <si>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</si>
  <si>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</si>
  <si>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</si>
  <si>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</si>
  <si>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</si>
  <si>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</si>
  <si>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</si>
  <si>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</si>
  <si>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</si>
  <si>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</si>
  <si>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</si>
  <si>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</si>
  <si>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</si>
  <si>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</si>
  <si>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</si>
  <si>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</si>
  <si>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</si>
  <si>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</si>
  <si>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</si>
  <si>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</si>
  <si>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</si>
  <si>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</si>
  <si>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</si>
  <si>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</si>
  <si>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</si>
  <si>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</si>
  <si>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</si>
  <si>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</si>
  <si>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</si>
  <si>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</si>
  <si>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</si>
  <si>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</si>
  <si>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</si>
  <si>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</si>
  <si>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</si>
  <si>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</si>
  <si>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</si>
  <si>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</si>
  <si>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</si>
  <si>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</si>
  <si>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</si>
  <si>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</si>
  <si>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</si>
  <si>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</si>
  <si>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</si>
  <si>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</si>
  <si>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</si>
  <si>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</si>
  <si>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</si>
  <si>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</si>
  <si>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</si>
  <si>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</si>
  <si>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</si>
  <si>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</si>
  <si>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</si>
  <si>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</si>
  <si>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</si>
  <si>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</si>
  <si>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</si>
  <si>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</si>
  <si>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</si>
  <si>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</si>
  <si>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</si>
  <si>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</si>
  <si>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</si>
  <si>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</si>
  <si>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</si>
  <si>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</si>
  <si>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</si>
  <si>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</si>
  <si>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</si>
  <si>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</si>
  <si>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</si>
  <si>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</si>
  <si>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</si>
  <si>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</si>
  <si>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</si>
  <si>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</si>
  <si>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</si>
  <si>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</si>
  <si>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</si>
  <si>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</si>
  <si>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</si>
  <si>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</si>
  <si>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</si>
  <si>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</si>
  <si>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</si>
  <si>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</si>
  <si>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</si>
  <si>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</si>
  <si>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</si>
  <si>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</si>
  <si>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</si>
  <si>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</si>
  <si>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</si>
  <si>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</si>
  <si>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</si>
  <si>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</si>
  <si>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</si>
  <si>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</si>
  <si>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</si>
  <si>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</si>
  <si>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</si>
  <si>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</si>
  <si>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</si>
  <si>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</si>
  <si>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</si>
  <si>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</si>
  <si>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</si>
  <si>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</si>
  <si>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</si>
  <si>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</si>
  <si>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</si>
  <si>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</si>
  <si>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</si>
  <si>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</si>
  <si>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</si>
  <si>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</si>
  <si>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</si>
  <si>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</si>
  <si>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</si>
  <si>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</si>
  <si>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</si>
  <si>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</si>
  <si>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</si>
  <si>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</si>
  <si>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</si>
  <si>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</si>
  <si>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</si>
  <si>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</si>
  <si>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</si>
  <si>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</si>
  <si>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</si>
  <si>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</si>
  <si>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</si>
  <si>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</si>
  <si>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</si>
  <si>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</si>
  <si>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</si>
  <si>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</si>
  <si>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</si>
  <si>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</si>
  <si>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</si>
  <si>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</si>
  <si>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</si>
  <si>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</si>
  <si>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</si>
  <si>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</si>
  <si>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</si>
  <si>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</si>
  <si>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</si>
  <si>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</si>
  <si>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</si>
  <si>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</si>
  <si>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</si>
  <si>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</si>
  <si>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</si>
  <si>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</si>
  <si>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</si>
  <si>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</si>
  <si>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</si>
  <si>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</si>
  <si>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</si>
  <si>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</si>
  <si>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</si>
  <si>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</si>
  <si>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</si>
  <si>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</si>
  <si>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</si>
  <si>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</si>
  <si>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</si>
  <si>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</si>
  <si>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</si>
  <si>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</si>
  <si>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</si>
  <si>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</si>
  <si>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</si>
  <si>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</si>
  <si>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</si>
  <si>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</si>
  <si>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</si>
  <si>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</si>
  <si>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</si>
  <si>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</si>
  <si>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</si>
  <si>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</si>
  <si>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</si>
  <si>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</si>
  <si>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</si>
  <si>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</si>
  <si>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</si>
  <si>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</si>
  <si>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</si>
  <si>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</si>
  <si>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</si>
  <si>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</si>
  <si>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</si>
  <si>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</si>
  <si>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</si>
  <si>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</si>
  <si>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</si>
  <si>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</si>
  <si>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</si>
  <si>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</si>
  <si>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</si>
  <si>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</si>
  <si>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</si>
  <si>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</si>
  <si>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</si>
  <si>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</si>
  <si>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</si>
  <si>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</si>
  <si>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</si>
  <si>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</si>
  <si>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</si>
  <si>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</si>
  <si>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</si>
  <si>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</si>
  <si>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</si>
  <si>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</si>
  <si>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</si>
  <si>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</si>
  <si>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</si>
  <si>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</si>
  <si>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</si>
  <si>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</si>
  <si>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</si>
  <si>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</si>
  <si>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</si>
  <si>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</si>
  <si>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</si>
  <si>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</si>
  <si>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</si>
  <si>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</si>
  <si>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</si>
  <si>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</si>
  <si>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</si>
  <si>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</si>
  <si>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</si>
  <si>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</si>
  <si>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</si>
  <si>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</si>
  <si>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</si>
  <si>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</si>
  <si>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</si>
  <si>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</si>
  <si>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</si>
  <si>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</si>
  <si>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</si>
  <si>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</si>
  <si>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</si>
  <si>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</si>
  <si>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</si>
  <si>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</si>
  <si>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</si>
  <si>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</si>
  <si>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</si>
  <si>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</si>
  <si>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</si>
  <si>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</si>
  <si>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</si>
  <si>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</si>
  <si>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</si>
  <si>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</si>
  <si>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</si>
  <si>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</si>
  <si>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</si>
  <si>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</si>
  <si>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</si>
  <si>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</si>
  <si>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</si>
  <si>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</si>
  <si>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</si>
  <si>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</si>
  <si>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</si>
  <si>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</si>
  <si>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</si>
  <si>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</si>
  <si>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</si>
  <si>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</si>
  <si>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</si>
  <si>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</si>
  <si>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</si>
  <si>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</si>
  <si>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</si>
  <si>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</si>
  <si>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</si>
  <si>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</si>
  <si>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</si>
  <si>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</si>
  <si>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</si>
  <si>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</si>
  <si>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</si>
  <si>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</si>
  <si>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</si>
  <si>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</si>
  <si>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</si>
  <si>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</si>
  <si>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</si>
  <si>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</si>
  <si>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</si>
  <si>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</si>
  <si>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</si>
  <si>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</si>
  <si>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</si>
  <si>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</si>
  <si>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</si>
  <si>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</si>
  <si>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</si>
  <si>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</si>
  <si>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</si>
  <si>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</si>
  <si>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</si>
  <si>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</si>
  <si>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</si>
  <si>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</si>
  <si>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</si>
  <si>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</si>
  <si>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</si>
  <si>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</si>
  <si>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</si>
  <si>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</si>
  <si>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</si>
  <si>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</si>
  <si>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</si>
  <si>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</si>
  <si>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</si>
  <si>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</si>
  <si>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</si>
  <si>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</si>
  <si>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</si>
  <si>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</si>
  <si>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</si>
  <si>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</si>
  <si>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</si>
  <si>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</si>
  <si>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</si>
  <si>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</si>
  <si>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</si>
  <si>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</si>
  <si>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</si>
  <si>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</si>
  <si>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</si>
  <si>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</si>
  <si>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</si>
  <si>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</si>
  <si>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</si>
  <si>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</si>
  <si>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</si>
  <si>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</si>
  <si>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</si>
  <si>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</si>
  <si>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</si>
  <si>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</si>
  <si>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</si>
  <si>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</si>
  <si>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</si>
  <si>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</si>
  <si>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</si>
  <si>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</si>
  <si>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</si>
  <si>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</si>
  <si>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</si>
  <si>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</si>
  <si>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</si>
  <si>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</si>
  <si>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</si>
  <si>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</si>
  <si>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</si>
  <si>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</si>
  <si>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</si>
  <si>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</si>
  <si>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</si>
  <si>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</si>
  <si>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</si>
  <si>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</si>
  <si>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</si>
  <si>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</si>
  <si>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</si>
  <si>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</si>
  <si>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</si>
  <si>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</si>
  <si>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</si>
  <si>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</si>
  <si>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</si>
  <si>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</si>
  <si>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</si>
  <si>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</si>
  <si>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</si>
  <si>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</si>
  <si>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</si>
  <si>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</si>
  <si>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</si>
  <si>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</si>
  <si>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</si>
  <si>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</si>
  <si>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</si>
  <si>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</si>
  <si>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</si>
  <si>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</si>
  <si>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</si>
  <si>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</si>
  <si>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</si>
  <si>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</si>
  <si>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</si>
  <si>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</si>
  <si>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</si>
  <si>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</si>
  <si>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</si>
  <si>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</si>
  <si>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</si>
  <si>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</si>
  <si>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</si>
  <si>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</si>
  <si>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</si>
  <si>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</si>
  <si>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</si>
  <si>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</si>
  <si>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</si>
  <si>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</si>
  <si>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</si>
  <si>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</si>
  <si>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</si>
  <si>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</si>
  <si>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</si>
  <si>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</si>
  <si>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</si>
  <si>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</si>
  <si>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</si>
  <si>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</si>
  <si>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</si>
  <si>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</si>
  <si>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</si>
  <si>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</si>
  <si>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</si>
  <si>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</si>
  <si>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</si>
  <si>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</si>
  <si>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</si>
  <si>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</si>
  <si>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</si>
  <si>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</si>
  <si>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</si>
  <si>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</si>
  <si>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</si>
  <si>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</si>
  <si>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</si>
  <si>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</si>
  <si>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</si>
  <si>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</si>
  <si>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</si>
  <si>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</si>
  <si>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</si>
  <si>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</si>
  <si>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</si>
  <si>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</si>
  <si>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</si>
  <si>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</si>
  <si>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</si>
  <si>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</si>
  <si>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</si>
  <si>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</si>
  <si>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</si>
  <si>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</si>
  <si>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</si>
  <si>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</si>
  <si>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</si>
  <si>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</si>
  <si>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</si>
  <si>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</si>
  <si>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</si>
  <si>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</si>
  <si>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</si>
  <si>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</si>
  <si>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</si>
  <si>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</si>
  <si>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</si>
  <si>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</si>
  <si>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</si>
  <si>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</si>
  <si>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</si>
  <si>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</si>
  <si>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</si>
  <si>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</si>
  <si>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</si>
  <si>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</si>
  <si>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</si>
  <si>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</si>
  <si>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</si>
  <si>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</si>
  <si>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</si>
  <si>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</si>
  <si>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</si>
  <si>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</si>
  <si>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</si>
  <si>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</si>
  <si>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</si>
  <si>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</si>
  <si>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</si>
  <si>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</si>
  <si>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</si>
  <si>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</si>
  <si>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</si>
  <si>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</si>
  <si>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</si>
  <si>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</si>
  <si>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</si>
  <si>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</si>
  <si>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</si>
  <si>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</si>
  <si>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</si>
  <si>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</si>
  <si>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</si>
  <si>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</si>
  <si>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</si>
  <si>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</si>
  <si>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</si>
  <si>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</si>
  <si>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</si>
  <si>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</si>
  <si>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</si>
  <si>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</si>
  <si>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</si>
  <si>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</si>
  <si>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</si>
  <si>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</si>
  <si>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</si>
  <si>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</si>
  <si>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</si>
  <si>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</si>
  <si>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</si>
  <si>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</si>
  <si>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</si>
  <si>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</si>
  <si>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</si>
  <si>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</si>
  <si>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</si>
  <si>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</si>
  <si>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</si>
  <si>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</si>
  <si>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</si>
  <si>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</si>
  <si>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</si>
  <si>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</si>
  <si>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</si>
  <si>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</si>
  <si>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</si>
  <si>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</si>
  <si>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</si>
  <si>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</si>
  <si>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</si>
  <si>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</si>
  <si>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</si>
  <si>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</si>
  <si>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</si>
  <si>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</si>
  <si>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</si>
  <si>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</si>
  <si>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</si>
  <si>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</si>
  <si>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</si>
  <si>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</si>
  <si>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</si>
  <si>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</si>
  <si>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</si>
  <si>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</si>
  <si>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</si>
  <si>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</si>
  <si>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</si>
  <si>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</si>
  <si>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</si>
  <si>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</si>
  <si>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</si>
  <si>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</si>
  <si>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</si>
  <si>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</si>
  <si>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</si>
  <si>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</si>
  <si>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</si>
  <si>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</si>
  <si>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</si>
  <si>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</si>
  <si>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</si>
  <si>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</si>
  <si>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</si>
  <si>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</si>
  <si>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</si>
  <si>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</si>
  <si>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</si>
  <si>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</si>
  <si>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</si>
  <si>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</si>
  <si>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</si>
  <si>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</si>
  <si>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</si>
  <si>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</si>
  <si>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</si>
  <si>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</si>
  <si>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</si>
  <si>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</si>
  <si>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</si>
  <si>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</si>
  <si>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</si>
  <si>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</si>
  <si>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</si>
  <si>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</si>
  <si>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</si>
  <si>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</si>
  <si>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</si>
  <si>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</si>
  <si>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</si>
  <si>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</si>
  <si>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</si>
  <si>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</si>
  <si>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</si>
  <si>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</si>
  <si>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</si>
  <si>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</si>
  <si>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</si>
  <si>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</si>
  <si>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</si>
  <si>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</si>
  <si>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</si>
  <si>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</si>
  <si>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</si>
  <si>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</si>
  <si>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</si>
  <si>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</si>
  <si>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</si>
  <si>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</si>
  <si>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</si>
  <si>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</si>
  <si>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</si>
  <si>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</si>
  <si>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</si>
  <si>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</si>
  <si>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</si>
  <si>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</si>
  <si>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</si>
  <si>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</si>
  <si>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</si>
  <si>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</si>
  <si>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</si>
  <si>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</si>
  <si>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</si>
  <si>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</si>
  <si>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</si>
  <si>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</si>
  <si>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</si>
  <si>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</si>
  <si>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</si>
  <si>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</si>
  <si>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</si>
  <si>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</si>
  <si>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</si>
  <si>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</si>
  <si>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</si>
  <si>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</si>
  <si>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</si>
  <si>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</si>
  <si>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</si>
  <si>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</si>
  <si>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</si>
  <si>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</si>
  <si>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</si>
  <si>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</si>
  <si>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</si>
  <si>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</si>
  <si>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</si>
  <si>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</si>
  <si>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</si>
  <si>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</si>
  <si>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</si>
  <si>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</si>
  <si>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</si>
  <si>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</si>
  <si>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</si>
  <si>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</si>
  <si>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</si>
  <si>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</si>
  <si>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</si>
  <si>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</si>
  <si>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</si>
  <si>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</si>
  <si>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</si>
  <si>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</si>
  <si>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</si>
  <si>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</si>
  <si>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</si>
  <si>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</si>
  <si>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</si>
  <si>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</si>
  <si>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</si>
  <si>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</si>
  <si>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</si>
  <si>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</si>
  <si>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</si>
  <si>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</si>
  <si>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</si>
  <si>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</si>
  <si>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</si>
  <si>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</si>
  <si>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</si>
  <si>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</si>
  <si>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</si>
  <si>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</si>
  <si>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</si>
  <si>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</si>
  <si>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</si>
  <si>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</si>
  <si>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</si>
  <si>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</si>
  <si>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</si>
  <si>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</si>
  <si>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</si>
  <si>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</si>
  <si>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</si>
  <si>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</si>
  <si>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</si>
  <si>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</si>
  <si>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</si>
  <si>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</si>
  <si>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</si>
  <si>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</si>
  <si>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</si>
  <si>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</si>
  <si>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</si>
  <si>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</si>
  <si>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</si>
  <si>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</si>
  <si>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</si>
  <si>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</si>
  <si>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</si>
  <si>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</si>
  <si>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</si>
  <si>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</si>
  <si>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</si>
  <si>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</si>
  <si>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</si>
  <si>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</si>
  <si>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</si>
  <si>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</si>
  <si>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</si>
  <si>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</si>
  <si>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</si>
  <si>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</si>
  <si>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</si>
  <si>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</si>
  <si>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</si>
  <si>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</si>
  <si>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</si>
  <si>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</si>
  <si>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</si>
  <si>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</si>
  <si>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</si>
  <si>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</si>
  <si>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</si>
  <si>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</si>
  <si>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</si>
  <si>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</si>
  <si>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</si>
  <si>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</si>
  <si>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</si>
  <si>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</si>
  <si>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</si>
  <si>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</si>
  <si>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</si>
  <si>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</si>
  <si>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</si>
  <si>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</si>
  <si>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</si>
  <si>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</si>
  <si>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</si>
  <si>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</si>
  <si>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</si>
  <si>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</si>
  <si>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</si>
  <si>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</si>
  <si>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</si>
  <si>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</si>
  <si>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</si>
  <si>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</si>
  <si>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</si>
  <si>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</si>
  <si>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</si>
  <si>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</si>
  <si>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</si>
  <si>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</si>
  <si>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</si>
  <si>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</si>
  <si>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</si>
  <si>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</si>
  <si>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</si>
  <si>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</si>
  <si>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</si>
  <si>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</si>
  <si>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</si>
  <si>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</si>
  <si>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</si>
  <si>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</si>
  <si>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</si>
  <si>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</si>
  <si>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</si>
  <si>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</si>
  <si>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</si>
  <si>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</si>
  <si>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</si>
  <si>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</si>
  <si>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</si>
  <si>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</si>
  <si>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</si>
  <si>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</si>
  <si>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</si>
  <si>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</si>
  <si>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</si>
  <si>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</si>
  <si>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</si>
  <si>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</si>
  <si>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</si>
  <si>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</si>
  <si>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</si>
  <si>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</si>
  <si>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</si>
  <si>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</si>
  <si>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</si>
  <si>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</si>
  <si>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</si>
  <si>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</si>
  <si>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</si>
  <si>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</si>
  <si>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</si>
  <si>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</si>
  <si>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</si>
  <si>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</si>
  <si>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</si>
  <si>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</si>
  <si>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</si>
  <si>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</si>
  <si>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</si>
  <si>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</si>
  <si>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</si>
  <si>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</si>
  <si>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</si>
  <si>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</si>
  <si>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</si>
  <si>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</si>
  <si>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</si>
  <si>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</si>
  <si>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</si>
  <si>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</si>
  <si>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</si>
  <si>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</si>
  <si>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</si>
  <si>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</si>
  <si>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</si>
  <si>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</si>
  <si>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</si>
  <si>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</si>
  <si>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</si>
  <si>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</si>
  <si>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</si>
  <si>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</si>
  <si>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</si>
  <si>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</si>
  <si>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</si>
  <si>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</si>
  <si>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</si>
  <si>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</si>
  <si>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</si>
  <si>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</si>
  <si>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</si>
  <si>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</si>
  <si>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</si>
  <si>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</si>
  <si>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</si>
  <si>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</si>
  <si>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</si>
  <si>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</si>
  <si>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</si>
  <si>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</si>
  <si>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</si>
  <si>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</si>
  <si>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</si>
  <si>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</si>
  <si>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</si>
  <si>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</si>
  <si>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</si>
  <si>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</si>
  <si>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</si>
  <si>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</si>
  <si>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</si>
  <si>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</si>
  <si>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</si>
  <si>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</si>
  <si>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</si>
  <si>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</si>
  <si>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</si>
  <si>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</si>
  <si>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</si>
  <si>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</si>
  <si>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</si>
  <si>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</si>
  <si>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</si>
  <si>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</si>
  <si>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</si>
  <si>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</si>
  <si>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</si>
  <si>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</si>
  <si>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</si>
  <si>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</si>
  <si>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</si>
  <si>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</si>
  <si>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</si>
  <si>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</si>
  <si>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</si>
  <si>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</si>
  <si>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</si>
  <si>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</si>
  <si>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</si>
  <si>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</si>
  <si>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</si>
  <si>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</si>
  <si>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</si>
  <si>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</si>
  <si>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</si>
  <si>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</si>
  <si>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</si>
  <si>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</si>
  <si>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</si>
  <si>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</si>
  <si>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</si>
  <si>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</si>
  <si>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</si>
  <si>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</si>
  <si>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</si>
  <si>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</si>
  <si>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</si>
  <si>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</si>
  <si>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</si>
  <si>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</si>
  <si>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</si>
  <si>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</si>
  <si>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</si>
  <si>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</si>
  <si>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</si>
  <si>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</si>
  <si>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</si>
  <si>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</si>
  <si>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</si>
  <si>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</si>
  <si>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</si>
  <si>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</si>
  <si>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</si>
  <si>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</si>
  <si>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</si>
  <si>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</si>
  <si>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</si>
  <si>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</si>
  <si>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</si>
  <si>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</si>
  <si>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</si>
  <si>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</si>
  <si>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</si>
  <si>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</si>
  <si>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</si>
  <si>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</si>
  <si>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</si>
  <si>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</si>
  <si>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</si>
  <si>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</si>
  <si>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</si>
  <si>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</si>
  <si>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</si>
  <si>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</si>
  <si>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</si>
  <si>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</si>
  <si>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</si>
  <si>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</si>
  <si>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</si>
  <si>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</si>
  <si>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</si>
  <si>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</si>
  <si>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</si>
  <si>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</si>
  <si>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</si>
  <si>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</si>
  <si>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</si>
  <si>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</si>
  <si>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</si>
  <si>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</si>
  <si>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</si>
  <si>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</si>
  <si>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</si>
  <si>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</si>
  <si>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</si>
  <si>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</si>
  <si>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</si>
  <si>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</si>
  <si>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</si>
  <si>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</si>
  <si>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</si>
  <si>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</si>
  <si>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</si>
  <si>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</si>
  <si>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</si>
  <si>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</si>
  <si>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</si>
  <si>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</si>
  <si>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</si>
  <si>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</si>
  <si>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</si>
  <si>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</si>
  <si>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</si>
  <si>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</si>
  <si>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</si>
  <si>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</si>
  <si>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</si>
  <si>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</si>
  <si>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</si>
  <si>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</si>
  <si>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</si>
  <si>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</si>
  <si>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</si>
  <si>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</si>
  <si>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</si>
  <si>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</si>
  <si>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</si>
  <si>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</si>
  <si>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</si>
  <si>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</si>
  <si>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</si>
  <si>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</si>
  <si>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</si>
  <si>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</si>
  <si>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</si>
  <si>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</si>
  <si>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</si>
  <si>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</si>
  <si>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</si>
  <si>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</si>
  <si>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</si>
  <si>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</si>
  <si>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</si>
  <si>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</si>
  <si>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</si>
  <si>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</si>
  <si>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</si>
  <si>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</si>
  <si>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</si>
  <si>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</si>
  <si>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</si>
  <si>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</si>
  <si>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</si>
  <si>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</si>
  <si>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</si>
  <si>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</si>
  <si>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</si>
  <si>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</si>
  <si>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</si>
  <si>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</si>
  <si>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</si>
  <si>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</si>
  <si>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</si>
  <si>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</si>
  <si>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</si>
  <si>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</si>
  <si>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</si>
  <si>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</si>
  <si>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</si>
  <si>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</si>
  <si>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</si>
  <si>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</si>
  <si>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</si>
  <si>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</si>
  <si>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</si>
  <si>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</si>
  <si>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</si>
  <si>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</si>
  <si>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</si>
  <si>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</si>
  <si>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</si>
  <si>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</si>
  <si>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</si>
  <si>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</si>
  <si>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</si>
  <si>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</si>
  <si>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</si>
  <si>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</si>
  <si>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</si>
  <si>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</si>
  <si>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</si>
  <si>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</si>
  <si>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</si>
  <si>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</si>
  <si>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</si>
  <si>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</si>
  <si>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</si>
  <si>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</si>
  <si>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</si>
  <si>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</si>
  <si>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</si>
  <si>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</si>
  <si>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</si>
  <si>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</si>
  <si>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</si>
  <si>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</si>
  <si>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</si>
  <si>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</si>
  <si>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</si>
  <si>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</si>
  <si>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</si>
  <si>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</si>
  <si>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</si>
  <si>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</si>
  <si>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</si>
  <si>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</si>
  <si>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</si>
  <si>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</si>
  <si>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</si>
  <si>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</si>
  <si>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</si>
  <si>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</si>
  <si>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</si>
  <si>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</si>
  <si>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</si>
  <si>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</si>
  <si>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</si>
  <si>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</si>
  <si>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</si>
  <si>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</si>
  <si>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</si>
  <si>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</si>
  <si>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</si>
  <si>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</si>
  <si>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</si>
  <si>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</si>
  <si>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</si>
  <si>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</si>
  <si>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</si>
  <si>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</si>
  <si>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</si>
  <si>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</si>
  <si>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</si>
  <si>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</si>
  <si>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</si>
  <si>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</si>
  <si>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</si>
  <si>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</si>
  <si>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</si>
  <si>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</si>
  <si>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</si>
  <si>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</si>
  <si>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</si>
  <si>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</si>
  <si>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</si>
  <si>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</si>
  <si>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</si>
  <si>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</si>
  <si>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</si>
  <si>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</si>
  <si>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</si>
  <si>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</si>
  <si>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</si>
  <si>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</si>
  <si>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</si>
  <si>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</si>
  <si>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</si>
  <si>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</si>
  <si>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</si>
  <si>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</si>
  <si>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</si>
  <si>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</si>
  <si>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</si>
  <si>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</si>
  <si>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</si>
  <si>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</si>
  <si>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</si>
  <si>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</si>
  <si>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</si>
  <si>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</si>
  <si>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</si>
  <si>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</si>
  <si>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</si>
  <si>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</si>
  <si>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</si>
  <si>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</si>
  <si>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</si>
  <si>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</si>
  <si>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</si>
  <si>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</si>
  <si>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</si>
  <si>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</si>
  <si>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</si>
  <si>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</si>
  <si>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</si>
  <si>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</si>
  <si>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</si>
  <si>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</si>
  <si>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</si>
  <si>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</si>
  <si>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</si>
  <si>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</si>
  <si>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</si>
  <si>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</si>
  <si>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</si>
  <si>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</si>
  <si>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</si>
  <si>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</si>
  <si>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</si>
  <si>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</si>
  <si>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</si>
  <si>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</si>
  <si>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</si>
  <si>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</si>
  <si>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</si>
  <si>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</si>
  <si>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</si>
  <si>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</si>
  <si>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</si>
  <si>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</si>
  <si>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</si>
  <si>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</si>
  <si>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</si>
  <si>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</si>
  <si>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</si>
  <si>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</si>
  <si>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</si>
  <si>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</si>
  <si>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</si>
  <si>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</si>
  <si>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</si>
  <si>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</si>
  <si>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</si>
  <si>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</si>
  <si>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</si>
  <si>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</si>
  <si>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</si>
  <si>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</si>
  <si>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</si>
  <si>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</si>
  <si>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</si>
  <si>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</si>
  <si>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</si>
  <si>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</si>
  <si>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</si>
  <si>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</si>
  <si>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</si>
  <si>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</si>
  <si>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</si>
  <si>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</si>
  <si>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</si>
  <si>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</si>
  <si>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</si>
  <si>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</si>
  <si>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</si>
  <si>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</si>
  <si>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</si>
  <si>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</si>
  <si>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</si>
  <si>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</si>
  <si>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</si>
  <si>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</si>
  <si>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</si>
  <si>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</si>
  <si>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</si>
  <si>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</si>
  <si>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</si>
  <si>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</si>
  <si>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</si>
  <si>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</si>
  <si>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</si>
  <si>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</si>
  <si>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</si>
  <si>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</si>
  <si>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</si>
  <si>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</si>
  <si>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</si>
  <si>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</si>
  <si>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</si>
  <si>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</si>
  <si>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</si>
  <si>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</si>
  <si>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</si>
  <si>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</si>
  <si>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</si>
  <si>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</si>
  <si>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</si>
  <si>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</si>
  <si>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</si>
  <si>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</si>
  <si>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</si>
  <si>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</si>
  <si>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</si>
  <si>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</si>
  <si>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</si>
  <si>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</si>
  <si>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</si>
  <si>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</si>
  <si>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</si>
  <si>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</si>
  <si>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</si>
  <si>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</si>
  <si>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</si>
  <si>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</si>
  <si>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</si>
  <si>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</si>
  <si>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</si>
  <si>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</si>
  <si>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</si>
  <si>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</si>
  <si>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</si>
  <si>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</si>
  <si>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</si>
  <si>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</si>
  <si>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</si>
  <si>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</si>
  <si>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</si>
  <si>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</si>
  <si>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</si>
  <si>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</si>
  <si>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</si>
  <si>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</si>
  <si>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</si>
  <si>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</si>
  <si>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</si>
  <si>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</si>
  <si>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</si>
  <si>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</si>
  <si>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</si>
  <si>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</si>
  <si>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</si>
  <si>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</si>
  <si>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</si>
  <si>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</si>
  <si>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</si>
  <si>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</si>
  <si>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</si>
  <si>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</si>
  <si>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</si>
  <si>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</si>
  <si>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</si>
  <si>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</si>
  <si>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</si>
  <si>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</si>
  <si>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</si>
  <si>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</si>
  <si>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</si>
  <si>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</si>
  <si>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</si>
  <si>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</si>
  <si>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</si>
  <si>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</si>
  <si>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</si>
  <si>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</si>
  <si>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</si>
  <si>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</si>
  <si>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</si>
  <si>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</si>
  <si>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</si>
  <si>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</si>
  <si>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</si>
  <si>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</si>
  <si>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</si>
  <si>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</si>
  <si>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</si>
  <si>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</si>
  <si>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</si>
  <si>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</si>
  <si>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</si>
  <si>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</si>
  <si>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</si>
  <si>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</si>
  <si>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</si>
  <si>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</si>
  <si>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</si>
  <si>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</si>
  <si>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</si>
  <si>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</si>
  <si>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</si>
  <si>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</si>
  <si>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</si>
  <si>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</si>
  <si>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</si>
  <si>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</si>
  <si>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</si>
  <si>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</si>
  <si>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</si>
  <si>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</si>
  <si>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</si>
  <si>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</si>
  <si>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</si>
  <si>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</si>
  <si>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</si>
  <si>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</si>
  <si>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</si>
  <si>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</si>
  <si>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</si>
  <si>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</si>
  <si>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</si>
  <si>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</si>
  <si>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</si>
  <si>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</si>
  <si>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</si>
  <si>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</si>
  <si>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</si>
  <si>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</si>
  <si>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</si>
  <si>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</si>
  <si>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</si>
  <si>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</si>
  <si>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</si>
  <si>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</si>
  <si>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</si>
  <si>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</si>
  <si>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</si>
  <si>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</si>
  <si>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</si>
  <si>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</si>
  <si>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</si>
  <si>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</si>
  <si>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</si>
  <si>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</si>
  <si>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</si>
  <si>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</si>
  <si>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</si>
  <si>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</si>
  <si>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</si>
  <si>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</si>
  <si>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</si>
  <si>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</si>
  <si>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</si>
  <si>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</si>
  <si>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</si>
  <si>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</si>
  <si>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</si>
  <si>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</si>
  <si>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</si>
  <si>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</si>
  <si>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</si>
  <si>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</si>
  <si>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</si>
  <si>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</si>
  <si>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</si>
  <si>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</si>
  <si>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</si>
  <si>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</si>
  <si>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</si>
  <si>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</si>
  <si>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</si>
  <si>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</si>
  <si>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</si>
  <si>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</si>
  <si>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</si>
  <si>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</si>
  <si>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</si>
  <si>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</si>
  <si>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</si>
  <si>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</si>
  <si>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</si>
  <si>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</si>
  <si>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</si>
  <si>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</si>
  <si>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</si>
  <si>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</si>
  <si>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</si>
  <si>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</si>
  <si>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</si>
  <si>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</si>
  <si>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</si>
  <si>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</si>
  <si>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</si>
  <si>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</si>
  <si>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</si>
  <si>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</si>
  <si>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</si>
  <si>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</si>
  <si>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</si>
  <si>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</si>
  <si>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</si>
  <si>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</si>
  <si>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</si>
  <si>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</si>
  <si>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</si>
  <si>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</si>
  <si>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</si>
  <si>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</si>
  <si>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</si>
  <si>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</si>
  <si>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</si>
  <si>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</si>
  <si>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</si>
  <si>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</si>
  <si>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</si>
  <si>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</si>
  <si>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</si>
  <si>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</si>
  <si>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</si>
  <si>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</si>
  <si>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</si>
  <si>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</si>
  <si>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</si>
  <si>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</si>
  <si>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</si>
  <si>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</si>
  <si>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</si>
  <si>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</si>
  <si>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</si>
  <si>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</si>
  <si>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</si>
  <si>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</si>
  <si>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</si>
  <si>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</si>
  <si>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</si>
  <si>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</si>
  <si>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</si>
  <si>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</si>
  <si>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</si>
  <si>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</si>
  <si>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</si>
  <si>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</si>
  <si>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</si>
  <si>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</si>
  <si>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</si>
  <si>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</si>
  <si>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</si>
  <si>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</si>
  <si>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</si>
  <si>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</si>
  <si>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</si>
  <si>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</si>
  <si>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</si>
  <si>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</si>
  <si>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</si>
  <si>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</si>
  <si>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</si>
  <si>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</si>
  <si>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</si>
  <si>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</si>
  <si>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</si>
  <si>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</si>
  <si>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</si>
  <si>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</si>
  <si>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</si>
  <si>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</si>
  <si>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</si>
  <si>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</si>
  <si>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</si>
  <si>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</si>
  <si>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</si>
  <si>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</si>
  <si>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</si>
  <si>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</si>
  <si>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</si>
  <si>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</si>
  <si>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</si>
  <si>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</si>
  <si>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</si>
  <si>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</si>
  <si>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</si>
  <si>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</si>
  <si>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</si>
  <si>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</si>
  <si>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</si>
  <si>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</si>
  <si>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</si>
  <si>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</si>
  <si>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</si>
  <si>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</si>
  <si>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</si>
  <si>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</si>
  <si>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</si>
  <si>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</si>
  <si>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</si>
  <si>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</si>
  <si>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</si>
  <si>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</si>
  <si>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</si>
  <si>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</si>
  <si>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</si>
  <si>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</si>
  <si>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</si>
  <si>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</si>
  <si>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</si>
  <si>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</si>
  <si>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</si>
  <si>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</si>
  <si>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</si>
  <si>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</si>
  <si>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</si>
  <si>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</si>
  <si>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</si>
  <si>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</si>
  <si>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</si>
  <si>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</si>
  <si>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</si>
  <si>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</si>
  <si>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</si>
  <si>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</si>
  <si>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</si>
  <si>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</si>
  <si>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</si>
  <si>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</si>
  <si>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</si>
  <si>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</si>
  <si>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</si>
  <si>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</si>
  <si>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</si>
  <si>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</si>
  <si>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</si>
  <si>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</si>
  <si>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</si>
  <si>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</si>
  <si>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</si>
  <si>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</si>
  <si>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</si>
  <si>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</si>
  <si>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</si>
  <si>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</si>
  <si>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</si>
  <si>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</si>
  <si>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</si>
  <si>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</si>
  <si>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</si>
  <si>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</si>
  <si>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</si>
  <si>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</si>
  <si>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</si>
  <si>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</si>
  <si>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</si>
  <si>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</si>
  <si>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</si>
  <si>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</si>
  <si>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</si>
  <si>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</si>
  <si>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</si>
  <si>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</si>
  <si>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</si>
  <si>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</si>
  <si>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</si>
  <si>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</si>
  <si>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</si>
  <si>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</si>
  <si>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</si>
  <si>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</si>
  <si>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</si>
  <si>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</si>
  <si>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</si>
  <si>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</si>
  <si>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</si>
  <si>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</si>
  <si>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</si>
  <si>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</si>
  <si>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</si>
  <si>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</si>
  <si>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</si>
  <si>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</si>
  <si>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</si>
  <si>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</si>
  <si>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</si>
  <si>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</si>
  <si>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</si>
  <si>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</si>
  <si>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</si>
  <si>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</si>
  <si>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</si>
  <si>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</si>
  <si>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</si>
  <si>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</si>
  <si>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</si>
  <si>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</si>
  <si>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</si>
  <si>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</si>
  <si>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</si>
  <si>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</si>
  <si>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</si>
  <si>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</si>
  <si>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</si>
  <si>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</si>
  <si>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</si>
  <si>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</si>
  <si>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</si>
  <si>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</si>
  <si>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</si>
  <si>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</si>
  <si>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</si>
  <si>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</si>
  <si>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</si>
  <si>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</si>
  <si>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</si>
  <si>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</si>
  <si>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</si>
  <si>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</si>
  <si>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</si>
  <si>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</si>
  <si>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</si>
  <si>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</si>
  <si>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</si>
  <si>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</si>
  <si>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</si>
  <si>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</si>
  <si>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</si>
  <si>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</si>
  <si>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</si>
  <si>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</si>
  <si>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</si>
  <si>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</si>
  <si>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</si>
  <si>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</si>
  <si>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</si>
  <si>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</si>
  <si>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</si>
  <si>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</si>
  <si>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</si>
  <si>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</si>
  <si>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</si>
  <si>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</si>
  <si>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</si>
  <si>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</si>
  <si>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</si>
  <si>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</si>
  <si>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</si>
  <si>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</si>
  <si>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</si>
  <si>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</si>
  <si>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</si>
  <si>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</si>
  <si>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</si>
  <si>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</si>
  <si>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</si>
  <si>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</si>
  <si>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</si>
  <si>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</si>
  <si>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</si>
  <si>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</si>
  <si>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</si>
  <si>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</si>
  <si>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</si>
  <si>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</si>
  <si>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</si>
  <si>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</si>
  <si>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</si>
  <si>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</si>
  <si>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</si>
  <si>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</si>
  <si>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</si>
  <si>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</si>
  <si>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</si>
  <si>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</si>
  <si>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</si>
  <si>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</si>
  <si>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</si>
  <si>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</si>
  <si>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</si>
  <si>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</si>
  <si>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</si>
  <si>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</si>
  <si>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</si>
  <si>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</si>
  <si>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</si>
  <si>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</si>
  <si>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</si>
  <si>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</si>
  <si>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</si>
  <si>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</si>
  <si>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</si>
  <si>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</si>
  <si>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</si>
  <si>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</si>
  <si>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</si>
  <si>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</si>
  <si>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</si>
  <si>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</si>
  <si>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</si>
  <si>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</si>
  <si>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</si>
  <si>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</si>
  <si>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</si>
  <si>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</si>
  <si>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</si>
  <si>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</si>
  <si>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</si>
  <si>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</si>
  <si>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</si>
  <si>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</si>
  <si>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</si>
  <si>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</si>
  <si>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</si>
  <si>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</si>
  <si>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</si>
  <si>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</si>
  <si>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</si>
  <si>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</si>
  <si>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</si>
  <si>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</si>
  <si>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</si>
  <si>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</si>
  <si>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</si>
  <si>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</si>
  <si>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</si>
  <si>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</si>
  <si>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</si>
  <si>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</si>
  <si>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</si>
  <si>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</si>
  <si>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</si>
  <si>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</si>
  <si>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</si>
  <si>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</si>
  <si>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</si>
  <si>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</si>
  <si>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</si>
  <si>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</si>
  <si>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</si>
  <si>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</si>
  <si>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</si>
  <si>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</si>
  <si>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</si>
  <si>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</si>
  <si>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</si>
  <si>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</si>
  <si>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</si>
  <si>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</si>
  <si>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</si>
  <si>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</si>
  <si>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</si>
  <si>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</si>
  <si>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</si>
  <si>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</si>
  <si>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</si>
  <si>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</si>
  <si>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</si>
  <si>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</si>
  <si>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</si>
  <si>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</si>
  <si>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</si>
  <si>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</si>
  <si>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</si>
  <si>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</si>
  <si>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</si>
  <si>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</si>
  <si>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</si>
  <si>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</si>
  <si>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</si>
  <si>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</si>
  <si>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</si>
  <si>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</si>
  <si>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</si>
  <si>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</si>
  <si>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</si>
  <si>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</si>
  <si>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</si>
  <si>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</si>
  <si>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</si>
  <si>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</si>
  <si>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</si>
  <si>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</si>
  <si>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</si>
  <si>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</si>
  <si>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</si>
  <si>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</si>
  <si>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</si>
  <si>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</si>
  <si>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</si>
  <si>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</si>
  <si>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</si>
  <si>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</si>
  <si>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</si>
  <si>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</si>
  <si>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</si>
  <si>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</si>
  <si>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</si>
  <si>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</si>
  <si>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</si>
  <si>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</si>
  <si>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</si>
  <si>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</si>
  <si>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</si>
  <si>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</si>
  <si>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</si>
  <si>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</si>
  <si>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</si>
  <si>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</si>
  <si>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</si>
  <si>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</si>
  <si>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</si>
  <si>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</si>
  <si>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</si>
  <si>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</si>
  <si>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</si>
  <si>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</si>
  <si>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</si>
  <si>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</si>
  <si>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</si>
  <si>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</si>
  <si>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</si>
  <si>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</si>
  <si>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</si>
  <si>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</si>
  <si>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</si>
  <si>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</si>
  <si>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</si>
  <si>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</si>
  <si>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</si>
  <si>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</si>
  <si>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</si>
  <si>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</si>
  <si>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</si>
  <si>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</si>
  <si>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</si>
  <si>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</si>
  <si>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</si>
  <si>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</si>
  <si>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</si>
  <si>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</si>
  <si>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</si>
  <si>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</si>
  <si>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</si>
  <si>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</si>
  <si>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</si>
  <si>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</si>
  <si>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</si>
  <si>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</si>
  <si>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</si>
  <si>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</si>
  <si>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</si>
  <si>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</si>
  <si>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</si>
  <si>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</si>
  <si>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</si>
  <si>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</si>
  <si>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</si>
  <si>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</si>
  <si>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</si>
  <si>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</si>
  <si>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</si>
  <si>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</si>
  <si>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</si>
  <si>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</si>
  <si>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</si>
  <si>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</si>
  <si>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</si>
  <si>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</si>
  <si>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</si>
  <si>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</si>
  <si>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</si>
  <si>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</si>
  <si>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</si>
  <si>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</si>
  <si>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</si>
  <si>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</si>
  <si>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</si>
  <si>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</si>
  <si>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</si>
  <si>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</si>
  <si>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</si>
  <si>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</si>
  <si>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</si>
  <si>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</si>
  <si>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</si>
  <si>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</si>
  <si>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</si>
  <si>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</si>
  <si>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</si>
  <si>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</si>
  <si>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</si>
  <si>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</si>
  <si>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</si>
  <si>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</si>
  <si>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</si>
  <si>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</si>
  <si>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</si>
  <si>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</si>
  <si>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</si>
  <si>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</si>
  <si>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</si>
  <si>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</si>
  <si>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</si>
  <si>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</si>
  <si>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</si>
  <si>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</si>
  <si>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</si>
  <si>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</si>
  <si>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</si>
  <si>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</si>
  <si>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</si>
  <si>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</si>
  <si>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</si>
  <si>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</si>
  <si>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</si>
  <si>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</si>
  <si>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</si>
  <si>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</si>
  <si>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</si>
  <si>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</si>
  <si>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</si>
  <si>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</si>
  <si>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</si>
  <si>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</si>
  <si>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</si>
  <si>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</si>
  <si>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</si>
  <si>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</si>
  <si>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</si>
  <si>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</si>
  <si>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</si>
  <si>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</si>
  <si>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</si>
  <si>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</si>
  <si>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</si>
  <si>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</si>
  <si>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</si>
  <si>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</si>
  <si>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</si>
  <si>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</si>
  <si>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</si>
  <si>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</si>
  <si>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</si>
  <si>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</si>
  <si>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</si>
  <si>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</si>
  <si>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</si>
  <si>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</si>
  <si>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</si>
  <si>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</si>
  <si>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</si>
  <si>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</si>
  <si>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</si>
  <si>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</si>
  <si>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</si>
  <si>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</si>
  <si>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</si>
  <si>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</si>
  <si>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</si>
  <si>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</si>
  <si>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</si>
  <si>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</si>
  <si>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</si>
  <si>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</si>
  <si>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</si>
  <si>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</si>
  <si>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</si>
  <si>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</si>
  <si>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</si>
  <si>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</si>
  <si>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</si>
  <si>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</si>
  <si>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</si>
  <si>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</si>
  <si>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</si>
  <si>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</si>
  <si>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</si>
  <si>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</si>
  <si>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</si>
  <si>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</si>
  <si>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</si>
  <si>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</si>
  <si>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</si>
  <si>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</si>
  <si>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</si>
  <si>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</si>
  <si>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</si>
  <si>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</si>
  <si>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</si>
  <si>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</si>
  <si>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</si>
  <si>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</si>
  <si>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</si>
  <si>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</si>
  <si>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</si>
  <si>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</si>
  <si>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</si>
  <si>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</si>
  <si>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</si>
  <si>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</si>
  <si>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</si>
  <si>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</si>
  <si>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</si>
  <si>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</si>
  <si>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</si>
  <si>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</si>
  <si>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</si>
  <si>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</si>
  <si>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</si>
  <si>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</si>
  <si>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</si>
  <si>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</si>
  <si>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</si>
  <si>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</si>
  <si>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</si>
  <si>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</si>
  <si>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</si>
  <si>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</si>
  <si>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</si>
  <si>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</si>
  <si>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</si>
  <si>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</si>
  <si>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</si>
  <si>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</si>
  <si>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</si>
  <si>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</si>
  <si>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</si>
  <si>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</si>
  <si>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</si>
  <si>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</si>
  <si>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</si>
  <si>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</si>
  <si>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</si>
  <si>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</si>
  <si>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</si>
  <si>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</si>
  <si>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</si>
  <si>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</si>
  <si>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</si>
  <si>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</si>
  <si>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</si>
  <si>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</si>
  <si>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</si>
  <si>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</si>
  <si>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</si>
  <si>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</si>
  <si>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</si>
  <si>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</si>
  <si>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</si>
  <si>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</si>
  <si>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</si>
  <si>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</si>
  <si>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</si>
  <si>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</si>
  <si>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</si>
  <si>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</si>
  <si>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</si>
  <si>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</si>
  <si>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</si>
  <si>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</si>
  <si>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</si>
  <si>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</si>
  <si>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</si>
  <si>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</si>
  <si>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</si>
  <si>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</si>
  <si>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</si>
  <si>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</si>
  <si>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</si>
  <si>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</si>
  <si>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</si>
  <si>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</si>
  <si>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</si>
  <si>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</si>
  <si>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</si>
  <si>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</si>
  <si>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</si>
  <si>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</si>
  <si>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</si>
  <si>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</si>
  <si>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</si>
  <si>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</si>
  <si>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</si>
  <si>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</si>
  <si>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</si>
  <si>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</si>
  <si>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</si>
  <si>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</si>
  <si>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</si>
  <si>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</si>
  <si>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</si>
  <si>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</si>
  <si>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</si>
  <si>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</si>
  <si>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</si>
  <si>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</si>
  <si>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</si>
  <si>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</si>
  <si>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</si>
  <si>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</si>
  <si>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</si>
  <si>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</si>
  <si>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</si>
  <si>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</si>
  <si>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</si>
  <si>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</si>
  <si>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</si>
  <si>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</si>
  <si>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</si>
  <si>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</si>
  <si>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</si>
  <si>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</si>
  <si>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</si>
  <si>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</si>
  <si>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</si>
  <si>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</si>
  <si>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</si>
  <si>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</si>
  <si>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</si>
  <si>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</si>
  <si>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</si>
  <si>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</si>
  <si>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</si>
  <si>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</si>
  <si>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</si>
  <si>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</si>
  <si>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</si>
  <si>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</si>
  <si>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</si>
  <si>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</si>
  <si>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</si>
  <si>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</si>
  <si>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</si>
  <si>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</si>
  <si>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</si>
  <si>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</si>
  <si>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</si>
  <si>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</si>
  <si>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</si>
  <si>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</si>
  <si>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</si>
  <si>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</si>
  <si>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</si>
  <si>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</si>
  <si>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</si>
  <si>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</si>
  <si>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</si>
  <si>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</si>
  <si>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</si>
  <si>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</si>
  <si>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</si>
  <si>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</si>
  <si>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</si>
  <si>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</si>
  <si>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</si>
  <si>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</si>
  <si>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</si>
  <si>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</si>
  <si>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</si>
  <si>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</si>
  <si>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</si>
  <si>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</si>
  <si>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</si>
  <si>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</si>
  <si>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</si>
  <si>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</si>
  <si>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</si>
  <si>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</si>
  <si>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</si>
  <si>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</si>
  <si>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</si>
  <si>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</si>
  <si>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</si>
  <si>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</si>
  <si>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</si>
  <si>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</si>
  <si>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</si>
  <si>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</si>
  <si>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</si>
  <si>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</si>
  <si>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</si>
  <si>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</si>
  <si>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</si>
  <si>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</si>
  <si>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</si>
  <si>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</si>
  <si>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</si>
  <si>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</si>
  <si>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</si>
  <si>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</si>
  <si>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</si>
  <si>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</si>
  <si>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</si>
  <si>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</si>
  <si>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</si>
  <si>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</si>
  <si>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</si>
  <si>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</si>
  <si>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</si>
  <si>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</si>
  <si>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</si>
  <si>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</si>
  <si>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</si>
  <si>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</si>
  <si>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</si>
  <si>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</si>
  <si>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</si>
  <si>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</si>
  <si>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</si>
  <si>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</si>
  <si>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</si>
  <si>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</si>
  <si>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</si>
  <si>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</si>
  <si>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</si>
  <si>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</si>
  <si>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</si>
  <si>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</si>
  <si>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</si>
  <si>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</si>
  <si>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</si>
  <si>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</si>
  <si>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</si>
  <si>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</si>
  <si>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</si>
  <si>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</si>
  <si>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</si>
  <si>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</si>
  <si>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</si>
  <si>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</si>
  <si>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</si>
  <si>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</si>
  <si>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</si>
  <si>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</si>
  <si>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</si>
  <si>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</si>
  <si>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</si>
  <si>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</si>
  <si>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</si>
  <si>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</si>
  <si>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</si>
  <si>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</si>
  <si>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</si>
  <si>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</si>
  <si>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</si>
  <si>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</si>
  <si>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</si>
  <si>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</si>
  <si>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</si>
  <si>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</si>
  <si>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</si>
  <si>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</si>
  <si>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</si>
  <si>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</si>
  <si>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</si>
  <si>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</si>
  <si>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</si>
  <si>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</si>
  <si>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</si>
  <si>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</si>
  <si>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</si>
  <si>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</si>
  <si>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</si>
  <si>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</si>
  <si>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</si>
  <si>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</si>
  <si>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</si>
  <si>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</si>
  <si>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</si>
  <si>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</si>
  <si>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</si>
  <si>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</si>
  <si>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</si>
  <si>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</si>
  <si>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</si>
  <si>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</si>
  <si>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</si>
  <si>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</si>
  <si>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</si>
  <si>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</si>
  <si>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</si>
  <si>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</si>
  <si>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</si>
  <si>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</si>
  <si>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</si>
  <si>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</si>
  <si>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</si>
  <si>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</si>
  <si>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</si>
  <si>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</si>
  <si>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</si>
  <si>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</si>
  <si>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</si>
  <si>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</si>
  <si>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</si>
  <si>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</si>
  <si>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</si>
  <si>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</si>
  <si>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</si>
  <si>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</si>
  <si>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</si>
  <si>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</si>
  <si>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</si>
  <si>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</si>
  <si>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</si>
  <si>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</si>
  <si>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</si>
  <si>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</si>
  <si>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</si>
  <si>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</si>
  <si>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</si>
  <si>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</si>
  <si>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</si>
  <si>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</si>
  <si>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</si>
  <si>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</si>
  <si>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</si>
  <si>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</si>
  <si>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</si>
  <si>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</si>
  <si>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</si>
  <si>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</si>
  <si>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</si>
  <si>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</si>
  <si>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</si>
  <si>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</si>
  <si>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</si>
  <si>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</si>
  <si>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</si>
  <si>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</si>
  <si>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</si>
  <si>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</si>
  <si>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</si>
  <si>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</si>
  <si>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</si>
  <si>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</si>
  <si>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</si>
  <si>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</si>
  <si>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</si>
  <si>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</si>
  <si>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</si>
  <si>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</si>
  <si>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</si>
  <si>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</si>
  <si>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</si>
  <si>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</si>
  <si>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</si>
  <si>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</si>
  <si>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</si>
  <si>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</si>
  <si>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</si>
  <si>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</si>
  <si>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</si>
  <si>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</si>
  <si>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</si>
  <si>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</si>
  <si>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</si>
  <si>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</si>
  <si>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</si>
  <si>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</si>
  <si>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</si>
  <si>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</si>
  <si>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</si>
  <si>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</si>
  <si>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</si>
  <si>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</si>
  <si>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</si>
  <si>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</si>
  <si>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</si>
  <si>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</si>
  <si>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</si>
  <si>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</si>
  <si>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</si>
  <si>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</si>
  <si>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</si>
  <si>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</si>
  <si>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</si>
  <si>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</si>
  <si>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</si>
  <si>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</si>
  <si>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</si>
  <si>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</si>
  <si>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</si>
  <si>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</si>
  <si>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</si>
  <si>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</si>
  <si>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</si>
  <si>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</si>
  <si>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</si>
  <si>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</si>
  <si>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</si>
  <si>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</si>
  <si>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</si>
  <si>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</si>
  <si>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</si>
  <si>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</si>
  <si>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</si>
  <si>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</si>
  <si>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</si>
  <si>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</si>
  <si>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</si>
  <si>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</si>
  <si>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</si>
  <si>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</si>
  <si>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</si>
  <si>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</si>
  <si>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</si>
  <si>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</si>
  <si>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</si>
  <si>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</si>
  <si>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</si>
  <si>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</si>
  <si>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</si>
  <si>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</si>
  <si>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</si>
  <si>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</si>
  <si>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</si>
  <si>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</si>
  <si>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</si>
  <si>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</si>
  <si>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</si>
  <si>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</si>
  <si>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</si>
  <si>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</si>
  <si>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</si>
  <si>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</si>
  <si>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</si>
  <si>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</si>
  <si>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</si>
  <si>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</si>
  <si>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</si>
  <si>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</si>
  <si>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</si>
  <si>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</si>
  <si>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</si>
  <si>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</si>
  <si>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</si>
  <si>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</si>
  <si>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</si>
  <si>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</si>
  <si>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</si>
  <si>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</si>
  <si>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</si>
  <si>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</si>
  <si>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</si>
  <si>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</si>
  <si>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</si>
  <si>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</si>
  <si>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</si>
  <si>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</si>
  <si>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</si>
  <si>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</si>
  <si>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</si>
  <si>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</si>
  <si>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</si>
  <si>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</si>
  <si>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</si>
  <si>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</si>
  <si>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</si>
  <si>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</si>
  <si>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</si>
  <si>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</si>
  <si>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</si>
  <si>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</si>
  <si>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</si>
  <si>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</si>
  <si>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</si>
  <si>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</si>
  <si>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</si>
  <si>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</si>
  <si>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</si>
  <si>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</si>
  <si>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</si>
  <si>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</si>
  <si>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</si>
  <si>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</si>
  <si>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</si>
  <si>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</si>
  <si>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</si>
  <si>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</si>
  <si>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</si>
  <si>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</si>
  <si>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</si>
  <si>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</si>
  <si>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</si>
  <si>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</si>
  <si>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</si>
  <si>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</si>
  <si>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</si>
  <si>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</si>
  <si>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</si>
  <si>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</si>
  <si>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</si>
  <si>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</si>
  <si>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</si>
  <si>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</si>
  <si>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</si>
  <si>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</si>
  <si>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</si>
  <si>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</si>
  <si>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</si>
  <si>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</si>
  <si>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</si>
  <si>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</si>
  <si>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</si>
  <si>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</si>
  <si>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</si>
  <si>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</si>
  <si>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</si>
  <si>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</si>
  <si>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</si>
  <si>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</si>
  <si>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</si>
  <si>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</si>
  <si>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</si>
  <si>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</si>
  <si>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</si>
  <si>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</si>
  <si>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</si>
  <si>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</si>
  <si>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</si>
  <si>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</si>
  <si>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</si>
  <si>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</si>
  <si>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</si>
  <si>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</si>
  <si>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</si>
  <si>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</si>
  <si>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</si>
  <si>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</si>
  <si>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</si>
  <si>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</si>
  <si>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</si>
  <si>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</si>
  <si>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</si>
  <si>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</si>
  <si>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</si>
  <si>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</si>
  <si>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</si>
  <si>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</si>
  <si>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</si>
  <si>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</si>
  <si>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</si>
  <si>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</si>
  <si>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</si>
  <si>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</si>
  <si>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</si>
  <si>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</si>
  <si>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</si>
  <si>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</si>
  <si>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</si>
  <si>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</si>
  <si>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</si>
  <si>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</si>
  <si>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</si>
  <si>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</si>
  <si>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</si>
  <si>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</si>
  <si>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</si>
  <si>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</si>
  <si>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</si>
  <si>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</si>
  <si>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</si>
  <si>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</si>
  <si>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</si>
  <si>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</si>
  <si>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</si>
  <si>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</si>
  <si>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</si>
  <si>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</si>
  <si>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</si>
  <si>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</si>
  <si>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</si>
  <si>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</si>
  <si>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</si>
  <si>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</si>
  <si>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</si>
  <si>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</si>
  <si>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</si>
  <si>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</si>
  <si>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</si>
  <si>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</si>
  <si>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</si>
  <si>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</si>
  <si>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</si>
  <si>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</si>
  <si>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</si>
  <si>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</si>
  <si>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</si>
  <si>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</si>
  <si>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</si>
  <si>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</si>
  <si>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</si>
  <si>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</si>
  <si>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</si>
  <si>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</si>
  <si>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</si>
  <si>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</si>
  <si>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</si>
  <si>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</si>
  <si>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</si>
  <si>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</si>
  <si>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</si>
  <si>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</si>
  <si>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</si>
  <si>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</si>
  <si>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</si>
  <si>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</si>
  <si>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</si>
  <si>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</si>
  <si>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</si>
  <si>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</si>
  <si>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</si>
  <si>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</si>
  <si>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</si>
  <si>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</si>
  <si>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</si>
  <si>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</si>
  <si>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</si>
  <si>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</si>
  <si>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</si>
  <si>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</si>
  <si>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</si>
  <si>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</si>
  <si>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</si>
  <si>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</si>
  <si>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</si>
  <si>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</si>
  <si>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</si>
  <si>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</si>
  <si>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</si>
  <si>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</si>
  <si>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</si>
  <si>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</si>
  <si>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</si>
  <si>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</si>
  <si>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</si>
  <si>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</si>
  <si>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</si>
  <si>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</si>
  <si>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</si>
  <si>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</si>
  <si>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</si>
  <si>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</si>
  <si>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</si>
  <si>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</si>
  <si>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</si>
  <si>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</si>
  <si>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</si>
  <si>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</si>
  <si>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</si>
  <si>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</si>
  <si>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</si>
  <si>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</si>
  <si>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</si>
  <si>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</si>
  <si>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</si>
  <si>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</si>
  <si>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</si>
  <si>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</si>
  <si>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</si>
  <si>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</si>
  <si>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</si>
  <si>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</si>
  <si>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</si>
  <si>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</si>
  <si>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</si>
  <si>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</si>
  <si>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</si>
  <si>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</si>
  <si>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</si>
  <si>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</si>
  <si>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</si>
  <si>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</si>
  <si>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</si>
  <si>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</si>
  <si>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</si>
  <si>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</si>
  <si>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</si>
  <si>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</si>
  <si>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</si>
  <si>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</si>
  <si>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</si>
  <si>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</si>
  <si>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</si>
  <si>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</si>
  <si>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</si>
  <si>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</si>
  <si>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</si>
  <si>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</si>
  <si>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</si>
  <si>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</si>
  <si>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</si>
  <si>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</si>
  <si>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</si>
  <si>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</si>
  <si>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</si>
  <si>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</si>
  <si>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</si>
  <si>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</si>
  <si>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</si>
  <si>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</si>
  <si>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</si>
  <si>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</si>
  <si>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</si>
  <si>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</si>
  <si>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</si>
  <si>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</si>
  <si>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</si>
  <si>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</si>
  <si>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</si>
  <si>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</si>
  <si>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</si>
  <si>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</si>
  <si>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</si>
  <si>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</si>
  <si>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</si>
  <si>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</si>
  <si>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</si>
  <si>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</si>
  <si>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</si>
  <si>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</si>
  <si>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</si>
  <si>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</si>
  <si>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</si>
  <si>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</si>
  <si>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</si>
  <si>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</si>
  <si>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</si>
  <si>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</si>
  <si>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</si>
  <si>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</si>
  <si>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</si>
  <si>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</si>
  <si>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</si>
  <si>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</si>
  <si>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</si>
  <si>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</si>
  <si>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</si>
  <si>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</si>
  <si>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</si>
  <si>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</si>
  <si>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</si>
  <si>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</si>
  <si>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</si>
  <si>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</si>
  <si>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</si>
  <si>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</si>
  <si>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</si>
  <si>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</si>
  <si>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</si>
  <si>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</si>
  <si>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</si>
  <si>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</si>
  <si>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</si>
  <si>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</si>
  <si>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</si>
  <si>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</si>
  <si>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</si>
  <si>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</si>
  <si>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</si>
  <si>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</si>
  <si>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</si>
  <si>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</si>
  <si>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</si>
  <si>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</si>
  <si>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</si>
  <si>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</si>
  <si>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</si>
  <si>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</si>
  <si>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</si>
  <si>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</si>
  <si>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</si>
  <si>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</si>
  <si>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</si>
  <si>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</si>
  <si>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</si>
  <si>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</si>
  <si>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</si>
  <si>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</si>
  <si>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</si>
  <si>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</si>
  <si>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</si>
  <si>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</si>
  <si>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</si>
  <si>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</si>
  <si>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</si>
  <si>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</si>
  <si>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</si>
  <si>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</si>
  <si>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</si>
  <si>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</si>
  <si>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</si>
  <si>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</si>
  <si>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</si>
  <si>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</si>
  <si>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</si>
  <si>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</si>
  <si>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</si>
  <si>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</si>
  <si>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</si>
  <si>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</si>
  <si>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</si>
  <si>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</si>
  <si>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</si>
  <si>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</si>
  <si>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</si>
  <si>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</si>
  <si>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</si>
  <si>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</si>
  <si>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</si>
  <si>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</si>
  <si>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</si>
  <si>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</si>
  <si>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</si>
  <si>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</si>
  <si>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</si>
  <si>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</si>
  <si>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</si>
  <si>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</si>
  <si>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</si>
  <si>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</si>
  <si>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</si>
  <si>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</si>
  <si>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</si>
  <si>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</si>
  <si>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</si>
  <si>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</si>
  <si>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</si>
  <si>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</si>
  <si>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</si>
  <si>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</si>
  <si>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</si>
  <si>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</si>
  <si>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</si>
  <si>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</si>
  <si>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</si>
  <si>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</si>
  <si>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</si>
  <si>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</si>
  <si>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</si>
  <si>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</si>
  <si>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</si>
  <si>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</si>
  <si>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</si>
  <si>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</si>
  <si>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</si>
  <si>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</si>
  <si>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</si>
  <si>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</si>
  <si>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</si>
  <si>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</si>
  <si>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</si>
  <si>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</si>
  <si>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</si>
  <si>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</si>
  <si>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</si>
  <si>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</si>
  <si>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</si>
  <si>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</si>
  <si>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</si>
  <si>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</si>
  <si>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</si>
  <si>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</si>
  <si>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</si>
  <si>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</si>
  <si>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</si>
  <si>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</si>
  <si>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</si>
  <si>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</si>
  <si>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</si>
  <si>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</si>
  <si>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</si>
  <si>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</si>
  <si>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</si>
  <si>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</si>
  <si>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</si>
  <si>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</si>
  <si>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</si>
  <si>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</si>
  <si>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</si>
  <si>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</si>
  <si>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</si>
  <si>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</si>
  <si>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</si>
  <si>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</si>
  <si>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</si>
  <si>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</si>
  <si>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</si>
  <si>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</si>
  <si>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</si>
  <si>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</si>
  <si>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</si>
  <si>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</si>
  <si>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</si>
  <si>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</si>
  <si>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</si>
  <si>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</si>
  <si>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</si>
  <si>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</si>
  <si>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</si>
  <si>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</si>
  <si>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</si>
  <si>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</si>
  <si>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</si>
  <si>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</si>
  <si>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</si>
  <si>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</si>
  <si>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</si>
  <si>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</si>
  <si>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</si>
  <si>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</si>
  <si>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</si>
  <si>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</si>
  <si>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</si>
  <si>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</si>
  <si>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</si>
  <si>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</si>
  <si>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</si>
  <si>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</si>
  <si>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</si>
  <si>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</si>
  <si>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</si>
  <si>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</si>
  <si>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</si>
  <si>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</si>
  <si>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</si>
  <si>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</si>
  <si>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</si>
  <si>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</si>
  <si>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</si>
  <si>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</si>
  <si>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</si>
  <si>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</si>
  <si>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</si>
  <si>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</si>
  <si>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</si>
  <si>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</si>
  <si>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</si>
  <si>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</si>
  <si>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</si>
  <si>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</si>
  <si>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</si>
  <si>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</si>
  <si>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</si>
  <si>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</si>
  <si>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</si>
  <si>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</si>
  <si>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</si>
  <si>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</si>
  <si>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</si>
  <si>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</si>
  <si>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</si>
  <si>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</si>
  <si>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</si>
  <si>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</si>
  <si>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</si>
  <si>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</si>
  <si>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</si>
  <si>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</si>
  <si>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</si>
  <si>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</si>
  <si>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</si>
  <si>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</si>
  <si>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</si>
  <si>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</si>
  <si>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</si>
  <si>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</si>
  <si>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</si>
  <si>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</si>
  <si>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</si>
  <si>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</si>
  <si>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</si>
  <si>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</si>
  <si>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</si>
  <si>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</si>
  <si>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</si>
  <si>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</si>
  <si>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</si>
  <si>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</si>
  <si>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</si>
  <si>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</si>
  <si>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</si>
  <si>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</si>
  <si>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</si>
  <si>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</si>
  <si>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</si>
  <si>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</si>
  <si>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</si>
  <si>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</si>
  <si>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</si>
  <si>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</si>
  <si>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</si>
  <si>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</si>
  <si>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</si>
  <si>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</si>
  <si>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</si>
  <si>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</si>
  <si>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</si>
  <si>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</si>
  <si>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</si>
  <si>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</si>
  <si>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</si>
  <si>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</si>
  <si>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</si>
  <si>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</si>
  <si>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</si>
  <si>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</si>
  <si>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</si>
  <si>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</si>
  <si>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</si>
  <si>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</si>
  <si>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</si>
  <si>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</si>
  <si>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</si>
  <si>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</si>
  <si>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</si>
  <si>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</si>
  <si>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</si>
  <si>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</si>
  <si>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</si>
  <si>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</si>
  <si>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</si>
  <si>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</si>
  <si>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</si>
  <si>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</si>
  <si>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</si>
  <si>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</si>
  <si>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</si>
  <si>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</si>
  <si>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</si>
  <si>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</si>
  <si>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</si>
  <si>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</si>
  <si>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</si>
  <si>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</si>
  <si>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</si>
  <si>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</si>
  <si>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</si>
  <si>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</si>
  <si>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</si>
  <si>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</si>
  <si>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</si>
  <si>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</si>
  <si>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</si>
  <si>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</si>
  <si>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</si>
  <si>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</si>
  <si>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</si>
  <si>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</si>
  <si>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</si>
  <si>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</si>
  <si>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</si>
  <si>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</si>
  <si>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</si>
  <si>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</si>
  <si>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</si>
  <si>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</si>
  <si>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</si>
  <si>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</si>
  <si>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</si>
  <si>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</si>
  <si>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</si>
  <si>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</si>
  <si>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</si>
  <si>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</si>
  <si>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</si>
  <si>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</si>
  <si>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</si>
  <si>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</si>
  <si>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</si>
  <si>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</si>
  <si>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</si>
  <si>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</si>
  <si>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</si>
  <si>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</si>
  <si>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</si>
  <si>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</si>
  <si>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</si>
  <si>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</si>
  <si>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</si>
  <si>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</si>
  <si>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</si>
  <si>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</si>
  <si>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</si>
  <si>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</si>
  <si>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</si>
  <si>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</si>
  <si>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</si>
  <si>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</si>
  <si>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</si>
  <si>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</si>
  <si>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</si>
  <si>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</si>
  <si>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</si>
  <si>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</si>
  <si>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</si>
  <si>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</si>
  <si>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</si>
  <si>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</si>
  <si>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</si>
  <si>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</si>
  <si>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</si>
  <si>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</si>
  <si>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</si>
  <si>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</si>
  <si>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</si>
  <si>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</si>
  <si>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</si>
  <si>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</si>
  <si>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</si>
  <si>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</si>
  <si>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</si>
  <si>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</si>
  <si>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</si>
  <si>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</si>
  <si>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</si>
  <si>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</si>
  <si>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</si>
  <si>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</si>
  <si>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</si>
  <si>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</si>
  <si>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</si>
  <si>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</si>
  <si>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</si>
  <si>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</si>
  <si>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</si>
  <si>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</si>
  <si>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</si>
  <si>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</si>
  <si>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</si>
  <si>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</si>
  <si>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</si>
  <si>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</si>
  <si>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</si>
  <si>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</si>
  <si>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</si>
  <si>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</si>
  <si>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</si>
  <si>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</si>
  <si>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</si>
  <si>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</si>
  <si>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</si>
  <si>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</si>
  <si>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</si>
  <si>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</si>
  <si>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</si>
  <si>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</si>
  <si>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</si>
  <si>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</si>
  <si>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</si>
  <si>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</si>
  <si>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</si>
  <si>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</si>
  <si>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</si>
  <si>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</si>
  <si>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</si>
  <si>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</si>
  <si>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</si>
  <si>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</si>
  <si>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</si>
  <si>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</si>
  <si>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</si>
  <si>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</si>
  <si>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</si>
  <si>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</si>
  <si>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</si>
  <si>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</si>
  <si>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</si>
  <si>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</si>
  <si>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</si>
  <si>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</si>
  <si>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</si>
  <si>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</si>
  <si>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</si>
  <si>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</si>
  <si>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</si>
  <si>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</si>
  <si>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</si>
  <si>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</si>
  <si>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</si>
  <si>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</si>
  <si>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</si>
  <si>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</si>
  <si>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</si>
  <si>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</si>
  <si>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</si>
  <si>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</si>
  <si>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</si>
  <si>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</si>
  <si>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</si>
  <si>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</si>
  <si>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</si>
  <si>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</si>
  <si>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</si>
  <si>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</si>
  <si>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</si>
  <si>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</si>
  <si>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</si>
  <si>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</si>
  <si>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</si>
  <si>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</si>
  <si>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</si>
  <si>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</si>
  <si>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</si>
  <si>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</si>
  <si>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</si>
  <si>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</si>
  <si>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</si>
  <si>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</si>
  <si>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</si>
  <si>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</si>
  <si>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</si>
  <si>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</si>
  <si>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</si>
  <si>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</si>
  <si>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</si>
  <si>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</si>
  <si>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</si>
  <si>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</si>
  <si>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</si>
  <si>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</si>
  <si>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</si>
  <si>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</si>
  <si>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</si>
  <si>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</si>
  <si>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</si>
  <si>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</si>
  <si>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</si>
  <si>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</si>
  <si>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</si>
  <si>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</si>
  <si>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</si>
  <si>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</si>
  <si>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</si>
  <si>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</si>
  <si>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</si>
  <si>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</si>
  <si>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</si>
  <si>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</si>
  <si>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</si>
  <si>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</si>
  <si>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</si>
  <si>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</si>
  <si>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</si>
  <si>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</si>
  <si>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</si>
  <si>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</si>
  <si>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</si>
  <si>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</si>
  <si>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</si>
  <si>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</si>
  <si>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</si>
  <si>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</si>
  <si>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</si>
  <si>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</si>
  <si>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</si>
  <si>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</si>
  <si>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</si>
  <si>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</si>
  <si>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</si>
  <si>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</si>
  <si>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</si>
  <si>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</si>
  <si>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</si>
  <si>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</si>
  <si>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</si>
  <si>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</si>
  <si>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</si>
  <si>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</si>
  <si>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</si>
  <si>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</si>
  <si>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</si>
  <si>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</si>
  <si>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</si>
  <si>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</si>
  <si>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</si>
  <si>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</si>
  <si>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</si>
  <si>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</si>
  <si>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</si>
  <si>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</si>
  <si>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</si>
  <si>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</si>
  <si>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</si>
  <si>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</si>
  <si>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</si>
  <si>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</si>
  <si>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</si>
  <si>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</si>
  <si>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</si>
  <si>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</si>
  <si>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</si>
  <si>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</si>
  <si>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</si>
  <si>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</si>
  <si>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</si>
  <si>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</si>
  <si>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</si>
  <si>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</si>
  <si>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</si>
  <si>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</si>
  <si>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</si>
  <si>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</si>
  <si>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</si>
  <si>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</si>
  <si>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</si>
  <si>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</si>
  <si>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</si>
  <si>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</si>
  <si>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</si>
  <si>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</si>
  <si>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</si>
  <si>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</si>
  <si>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</si>
  <si>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</si>
  <si>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</si>
  <si>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</si>
  <si>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</si>
  <si>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</si>
  <si>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</si>
  <si>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</si>
  <si>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</si>
  <si>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</si>
  <si>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</si>
  <si>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</si>
  <si>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</si>
  <si>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</si>
  <si>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</si>
  <si>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</si>
  <si>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</si>
  <si>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</si>
  <si>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</si>
  <si>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</si>
  <si>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</si>
  <si>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</si>
  <si>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</si>
  <si>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</si>
  <si>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</si>
  <si>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</si>
  <si>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</si>
  <si>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</si>
  <si>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</si>
  <si>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</si>
  <si>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</si>
  <si>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</si>
  <si>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</si>
  <si>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</si>
  <si>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</si>
  <si>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</si>
  <si>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</si>
  <si>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</si>
  <si>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</si>
  <si>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</si>
  <si>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</si>
  <si>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</si>
  <si>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</si>
  <si>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</si>
  <si>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</si>
  <si>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</si>
  <si>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</si>
  <si>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</si>
  <si>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</si>
  <si>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</si>
  <si>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</si>
  <si>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</si>
  <si>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</si>
  <si>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</si>
  <si>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</si>
  <si>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</si>
  <si>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</si>
  <si>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</si>
  <si>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</si>
  <si>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</si>
  <si>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</si>
  <si>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</si>
  <si>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</si>
  <si>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</si>
  <si>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</si>
  <si>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</si>
  <si>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</si>
  <si>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</si>
  <si>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</si>
  <si>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</si>
  <si>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</si>
  <si>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</si>
  <si>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</si>
  <si>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</si>
  <si>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</si>
  <si>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</si>
  <si>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</si>
  <si>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</si>
  <si>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</si>
  <si>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</si>
  <si>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</si>
  <si>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</si>
  <si>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</si>
  <si>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</si>
  <si>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</si>
  <si>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</si>
  <si>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</si>
  <si>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</si>
  <si>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</si>
  <si>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</si>
  <si>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</si>
  <si>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</si>
  <si>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</si>
  <si>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</si>
  <si>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</si>
  <si>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</si>
  <si>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</si>
  <si>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</si>
  <si>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</si>
  <si>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</si>
  <si>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</si>
  <si>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</si>
  <si>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</si>
  <si>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</si>
  <si>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</si>
  <si>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</si>
  <si>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</si>
  <si>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</si>
  <si>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</si>
  <si>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</si>
  <si>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</si>
  <si>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</si>
  <si>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</si>
  <si>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</si>
  <si>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</si>
  <si>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</si>
  <si>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</si>
  <si>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</si>
  <si>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</si>
  <si>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</si>
  <si>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</si>
  <si>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</si>
  <si>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</si>
  <si>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</si>
  <si>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</si>
  <si>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</si>
  <si>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</si>
  <si>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</si>
  <si>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</si>
  <si>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</si>
  <si>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</si>
  <si>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</si>
  <si>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</si>
  <si>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</si>
  <si>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</si>
  <si>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</si>
  <si>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</si>
  <si>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</si>
  <si>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</si>
  <si>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</si>
  <si>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</si>
  <si>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</si>
  <si>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</si>
  <si>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</si>
  <si>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</si>
  <si>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</si>
  <si>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</si>
  <si>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</si>
  <si>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</si>
  <si>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</si>
  <si>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</si>
  <si>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</si>
  <si>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</si>
  <si>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</si>
  <si>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</si>
  <si>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</si>
  <si>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</si>
  <si>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</si>
  <si>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</si>
  <si>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</si>
  <si>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</si>
  <si>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</si>
  <si>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</si>
  <si>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</si>
  <si>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</si>
  <si>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</si>
  <si>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</si>
  <si>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</si>
  <si>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</si>
  <si>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</si>
  <si>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</si>
  <si>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</si>
  <si>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</si>
  <si>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</si>
  <si>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</si>
  <si>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</si>
  <si>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</si>
  <si>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</si>
  <si>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</si>
  <si>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</si>
  <si>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</si>
  <si>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</si>
  <si>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</si>
  <si>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</si>
  <si>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</si>
  <si>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</si>
  <si>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</si>
  <si>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</si>
  <si>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</si>
  <si>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</si>
  <si>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</si>
  <si>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</si>
  <si>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</si>
  <si>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</si>
  <si>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</si>
  <si>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</si>
  <si>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</si>
  <si>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</si>
  <si>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</si>
  <si>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</si>
  <si>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</si>
  <si>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</si>
  <si>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</si>
  <si>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</si>
  <si>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</si>
  <si>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</si>
  <si>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</si>
  <si>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</si>
  <si>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</si>
  <si>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</si>
  <si>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</si>
  <si>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</si>
  <si>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</si>
  <si>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</si>
  <si>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</si>
  <si>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</si>
  <si>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</si>
  <si>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</si>
  <si>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</si>
  <si>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</si>
  <si>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</si>
  <si>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</si>
  <si>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</si>
  <si>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</si>
  <si>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</si>
  <si>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</si>
  <si>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</si>
  <si>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</si>
  <si>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</si>
  <si>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</si>
  <si>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</si>
  <si>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</si>
  <si>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</si>
  <si>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</si>
  <si>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</si>
  <si>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</si>
  <si>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</si>
  <si>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</si>
  <si>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</si>
  <si>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</si>
  <si>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</si>
  <si>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</si>
  <si>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</si>
  <si>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</si>
  <si>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</si>
  <si>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</si>
  <si>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</si>
  <si>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</si>
  <si>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</si>
  <si>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</si>
  <si>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</si>
  <si>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</si>
  <si>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</si>
  <si>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</si>
  <si>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</si>
  <si>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</si>
  <si>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</si>
  <si>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</si>
  <si>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</si>
  <si>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</si>
  <si>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</si>
  <si>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</si>
  <si>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</si>
  <si>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</si>
  <si>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</si>
  <si>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</si>
  <si>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</si>
  <si>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</si>
  <si>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</si>
  <si>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</si>
  <si>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</si>
  <si>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</si>
  <si>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</si>
  <si>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</si>
  <si>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</si>
  <si>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</si>
  <si>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</si>
  <si>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</si>
  <si>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</si>
  <si>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</si>
  <si>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</si>
  <si>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</si>
  <si>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</si>
  <si>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</si>
  <si>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</si>
  <si>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</si>
  <si>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</si>
  <si>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</si>
  <si>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</si>
  <si>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</si>
  <si>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</si>
  <si>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</si>
  <si>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</si>
  <si>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</si>
  <si>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</si>
  <si>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</si>
  <si>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</si>
  <si>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</si>
  <si>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</si>
  <si>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</si>
  <si>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</si>
  <si>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</si>
  <si>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</si>
  <si>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</si>
  <si>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</si>
  <si>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</si>
  <si>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</si>
  <si>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</si>
  <si>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</si>
  <si>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</si>
  <si>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</si>
  <si>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</si>
  <si>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</si>
  <si>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</si>
  <si>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</si>
  <si>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</si>
  <si>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</si>
  <si>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</si>
  <si>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</si>
  <si>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</si>
  <si>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</si>
  <si>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</si>
  <si>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</si>
  <si>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</si>
  <si>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</si>
  <si>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</si>
  <si>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</si>
  <si>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</si>
  <si>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</si>
  <si>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</si>
  <si>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</si>
  <si>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</si>
  <si>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</si>
  <si>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</si>
  <si>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</si>
  <si>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</si>
  <si>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</si>
  <si>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</si>
  <si>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</si>
  <si>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</si>
  <si>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</si>
  <si>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</si>
  <si>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</si>
  <si>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</si>
  <si>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</si>
  <si>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</si>
  <si>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</si>
  <si>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</si>
  <si>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</si>
  <si>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</si>
  <si>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</si>
  <si>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</si>
  <si>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</si>
  <si>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</si>
  <si>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</si>
  <si>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</si>
  <si>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</si>
  <si>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</si>
  <si>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</si>
  <si>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</si>
  <si>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</si>
  <si>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</si>
  <si>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</si>
  <si>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</si>
  <si>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</si>
  <si>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</si>
  <si>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</si>
  <si>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</si>
  <si>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</si>
  <si>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</si>
  <si>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</si>
  <si>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</si>
  <si>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</si>
  <si>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</si>
  <si>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</si>
  <si>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</si>
  <si>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</si>
  <si>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</si>
  <si>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</si>
  <si>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</si>
  <si>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</si>
  <si>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</si>
  <si>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</si>
  <si>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</si>
  <si>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</si>
  <si>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</si>
  <si>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</si>
  <si>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</si>
  <si>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</si>
  <si>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</si>
  <si>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</si>
  <si>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</si>
  <si>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</si>
  <si>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</si>
  <si>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</si>
  <si>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</si>
  <si>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</si>
  <si>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</si>
  <si>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</si>
  <si>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</si>
  <si>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</si>
  <si>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</si>
  <si>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</si>
  <si>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</si>
  <si>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</si>
  <si>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</si>
  <si>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</si>
  <si>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</si>
  <si>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</si>
  <si>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</si>
  <si>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</si>
  <si>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</si>
  <si>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</si>
  <si>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</si>
  <si>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</si>
  <si>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</si>
  <si>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</si>
  <si>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</si>
  <si>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</si>
  <si>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</si>
  <si>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</si>
  <si>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</si>
  <si>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</si>
  <si>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</si>
  <si>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</si>
  <si>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</si>
  <si>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</si>
  <si>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</si>
  <si>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</si>
  <si>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</si>
  <si>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</si>
  <si>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</si>
  <si>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</si>
  <si>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</si>
  <si>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</si>
  <si>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</si>
  <si>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</si>
  <si>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</si>
  <si>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</si>
  <si>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</si>
  <si>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</si>
  <si>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</si>
  <si>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</si>
  <si>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</si>
  <si>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</si>
  <si>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</si>
  <si>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</si>
  <si>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</si>
  <si>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</si>
  <si>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</si>
  <si>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</si>
  <si>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</si>
  <si>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</si>
  <si>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</si>
  <si>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</si>
  <si>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</si>
  <si>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</si>
  <si>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</si>
  <si>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</si>
  <si>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</si>
  <si>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</si>
  <si>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</si>
  <si>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</si>
  <si>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</si>
  <si>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</si>
  <si>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</si>
  <si>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</si>
  <si>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</si>
  <si>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</si>
  <si>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</si>
  <si>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</si>
  <si>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</si>
  <si>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</si>
  <si>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</si>
  <si>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</si>
  <si>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</si>
  <si>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</si>
  <si>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</si>
  <si>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</si>
  <si>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</si>
  <si>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</si>
  <si>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</si>
  <si>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</si>
  <si>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</si>
  <si>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</si>
  <si>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</si>
  <si>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</si>
  <si>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</si>
  <si>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</si>
  <si>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</si>
  <si>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</si>
  <si>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</si>
  <si>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</si>
  <si>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</si>
  <si>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</si>
  <si>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</si>
  <si>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</si>
  <si>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</si>
  <si>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</si>
  <si>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</si>
  <si>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</si>
  <si>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</si>
  <si>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</si>
  <si>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</si>
  <si>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</si>
  <si>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</si>
  <si>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</si>
  <si>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</si>
  <si>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</si>
  <si>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</si>
  <si>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</si>
  <si>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</si>
  <si>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</si>
  <si>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</si>
  <si>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</si>
  <si>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</si>
  <si>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</si>
  <si>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</si>
  <si>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</si>
  <si>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</si>
  <si>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</si>
  <si>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</si>
  <si>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</si>
  <si>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</si>
  <si>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</si>
  <si>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</si>
  <si>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</si>
  <si>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</si>
  <si>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</si>
  <si>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</si>
  <si>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</si>
  <si>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</si>
  <si>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</si>
  <si>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</si>
  <si>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</si>
  <si>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</si>
  <si>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</si>
  <si>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</si>
  <si>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</si>
  <si>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</si>
  <si>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</si>
  <si>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</si>
  <si>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</si>
  <si>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</si>
  <si>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</si>
  <si>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</si>
  <si>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</si>
  <si>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</si>
  <si>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</si>
  <si>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</si>
  <si>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</si>
  <si>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</si>
  <si>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</si>
  <si>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</si>
  <si>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</si>
  <si>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</si>
  <si>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</si>
  <si>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</si>
  <si>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</si>
  <si>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</si>
  <si>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</si>
  <si>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</si>
  <si>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</si>
  <si>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</si>
  <si>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</si>
  <si>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</si>
  <si>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</si>
  <si>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</si>
  <si>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</si>
  <si>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</si>
  <si>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</si>
  <si>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</si>
  <si>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</si>
  <si>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</si>
  <si>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</si>
  <si>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</si>
  <si>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</si>
  <si>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</si>
  <si>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</si>
  <si>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</si>
  <si>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</si>
  <si>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</si>
  <si>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</si>
  <si>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</si>
  <si>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</si>
  <si>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</si>
  <si>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</si>
  <si>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</si>
  <si>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</si>
  <si>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</si>
  <si>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</si>
  <si>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</si>
  <si>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</si>
  <si>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</si>
  <si>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</si>
  <si>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</si>
  <si>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</si>
  <si>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</si>
  <si>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</si>
  <si>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</si>
  <si>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</si>
  <si>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</si>
  <si>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</si>
  <si>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</si>
  <si>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</si>
  <si>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</si>
  <si>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</si>
  <si>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</si>
  <si>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</si>
  <si>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</si>
  <si>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</si>
  <si>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</si>
  <si>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</si>
  <si>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</si>
  <si>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</si>
  <si>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</si>
  <si>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</si>
  <si>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</si>
  <si>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</si>
  <si>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</si>
  <si>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</si>
  <si>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</si>
  <si>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</si>
  <si>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</si>
  <si>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</si>
  <si>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</si>
  <si>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</si>
  <si>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</si>
  <si>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</si>
  <si>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</si>
  <si>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</si>
  <si>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</si>
  <si>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</si>
  <si>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</si>
  <si>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</si>
  <si>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</si>
  <si>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</si>
  <si>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</si>
  <si>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</si>
  <si>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</si>
  <si>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</si>
  <si>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</si>
  <si>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</si>
  <si>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</si>
  <si>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</si>
  <si>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</si>
  <si>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</si>
  <si>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</si>
  <si>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</si>
  <si>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</si>
  <si>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</si>
  <si>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</si>
  <si>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</si>
  <si>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</si>
  <si>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</si>
  <si>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</si>
  <si>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</si>
  <si>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</si>
  <si>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</si>
  <si>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</si>
  <si>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</si>
  <si>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</si>
  <si>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</si>
  <si>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</si>
  <si>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</si>
  <si>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</si>
  <si>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</si>
  <si>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</si>
  <si>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</si>
  <si>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</si>
  <si>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</si>
  <si>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</si>
  <si>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</si>
  <si>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</si>
  <si>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</si>
  <si>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</si>
  <si>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</si>
  <si>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</si>
  <si>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</si>
  <si>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</si>
  <si>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</si>
  <si>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</si>
  <si>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</si>
  <si>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</si>
  <si>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</si>
  <si>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</si>
  <si>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</si>
  <si>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</si>
  <si>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</si>
  <si>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</si>
  <si>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</si>
  <si>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</si>
  <si>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</si>
  <si>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</si>
  <si>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</si>
  <si>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</si>
  <si>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</si>
  <si>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</si>
  <si>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</si>
  <si>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</si>
  <si>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</si>
  <si>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</si>
  <si>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</si>
  <si>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</si>
  <si>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</si>
  <si>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</si>
  <si>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</si>
  <si>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</si>
  <si>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</si>
  <si>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</si>
  <si>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</si>
  <si>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</si>
  <si>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</si>
  <si>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</si>
  <si>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</si>
  <si>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</si>
  <si>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</si>
  <si>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</si>
  <si>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</si>
  <si>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</si>
  <si>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</si>
  <si>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</si>
  <si>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</si>
  <si>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</si>
  <si>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</si>
  <si>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</si>
  <si>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</si>
  <si>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</si>
  <si>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</si>
  <si>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</si>
  <si>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</si>
  <si>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</si>
  <si>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</si>
  <si>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</si>
  <si>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</si>
  <si>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</si>
  <si>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</si>
  <si>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</si>
  <si>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</si>
  <si>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</si>
  <si>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</si>
  <si>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</si>
  <si>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</si>
  <si>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</si>
  <si>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</si>
  <si>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</si>
  <si>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</si>
  <si>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</si>
  <si>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</si>
  <si>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</si>
  <si>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</si>
  <si>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</si>
  <si>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</si>
  <si>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</si>
  <si>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</si>
  <si>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</si>
  <si>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</si>
  <si>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</si>
  <si>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</si>
  <si>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</si>
  <si>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</si>
  <si>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</si>
  <si>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</si>
  <si>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</si>
  <si>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</si>
  <si>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</si>
  <si>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</si>
  <si>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</si>
  <si>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</si>
  <si>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</si>
  <si>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</si>
  <si>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</si>
  <si>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</si>
  <si>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</si>
  <si>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</si>
  <si>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</si>
  <si>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</si>
  <si>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</si>
  <si>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</si>
  <si>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</si>
  <si>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</si>
  <si>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</si>
  <si>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</si>
  <si>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</si>
  <si>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</si>
  <si>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</si>
  <si>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</si>
  <si>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</si>
  <si>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</si>
  <si>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</si>
  <si>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</si>
  <si>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</si>
  <si>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</si>
  <si>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</si>
  <si>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</si>
  <si>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</si>
  <si>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</si>
  <si>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</si>
  <si>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</si>
  <si>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</si>
  <si>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</si>
  <si>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</si>
  <si>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</si>
  <si>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</si>
  <si>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</si>
  <si>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</si>
  <si>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</si>
  <si>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</si>
  <si>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</si>
  <si>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</si>
  <si>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</si>
  <si>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</si>
  <si>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</si>
  <si>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</si>
  <si>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</si>
  <si>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</si>
  <si>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</si>
  <si>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</si>
  <si>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</si>
  <si>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</si>
  <si>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</si>
  <si>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</si>
  <si>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</si>
  <si>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</si>
  <si>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</si>
  <si>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</si>
  <si>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</si>
  <si>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</si>
  <si>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</si>
  <si>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</si>
  <si>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</si>
  <si>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</si>
  <si>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</si>
  <si>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</si>
  <si>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</si>
  <si>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</si>
  <si>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</si>
  <si>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</si>
  <si>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</si>
  <si>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</si>
  <si>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</si>
  <si>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</si>
  <si>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</si>
  <si>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</si>
  <si>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</si>
  <si>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</si>
  <si>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</si>
  <si>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</si>
  <si>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</si>
  <si>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</si>
  <si>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</si>
  <si>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</si>
  <si>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</si>
  <si>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</si>
  <si>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</si>
  <si>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</si>
  <si>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</si>
  <si>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</si>
  <si>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</si>
  <si>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</si>
  <si>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</si>
  <si>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</si>
  <si>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</si>
  <si>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</si>
  <si>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</si>
  <si>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</si>
  <si>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</si>
  <si>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</si>
  <si>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</si>
  <si>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</si>
  <si>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</si>
  <si>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</si>
  <si>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</si>
  <si>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</si>
  <si>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</si>
  <si>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</si>
  <si>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</si>
  <si>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</si>
  <si>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</si>
  <si>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</si>
  <si>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</si>
  <si>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</si>
  <si>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</si>
  <si>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</si>
  <si>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</si>
  <si>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</si>
  <si>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</si>
  <si>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</si>
  <si>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</si>
  <si>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</si>
  <si>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</si>
  <si>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</si>
  <si>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</si>
  <si>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</si>
  <si>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</si>
  <si>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</si>
  <si>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</si>
  <si>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</si>
  <si>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</si>
  <si>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</si>
  <si>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</si>
  <si>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</si>
  <si>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</si>
  <si>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</si>
  <si>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</si>
  <si>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</si>
  <si>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</si>
  <si>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</si>
  <si>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</si>
  <si>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</si>
  <si>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</si>
  <si>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</si>
  <si>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</si>
  <si>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</si>
  <si>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</si>
  <si>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</si>
  <si>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</si>
  <si>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</si>
  <si>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</si>
  <si>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</si>
  <si>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</si>
  <si>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</si>
  <si>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</si>
  <si>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</si>
  <si>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</si>
  <si>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</si>
  <si>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</si>
  <si>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</si>
  <si>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</si>
  <si>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</si>
  <si>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</si>
  <si>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</si>
  <si>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</si>
  <si>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</si>
  <si>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</si>
  <si>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</si>
  <si>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</si>
  <si>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</si>
  <si>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</si>
  <si>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</si>
  <si>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</si>
  <si>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</si>
  <si>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</si>
  <si>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</si>
  <si>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</si>
  <si>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</si>
  <si>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</si>
  <si>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</si>
  <si>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</si>
  <si>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</si>
  <si>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</si>
  <si>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</si>
  <si>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</si>
  <si>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</si>
  <si>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</si>
  <si>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</si>
  <si>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</si>
  <si>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</si>
  <si>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</si>
  <si>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</si>
  <si>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</si>
  <si>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</si>
  <si>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</si>
  <si>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</si>
  <si>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</si>
  <si>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</si>
  <si>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</si>
  <si>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</si>
  <si>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</si>
  <si>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</si>
  <si>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</si>
  <si>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</si>
  <si>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</si>
  <si>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</si>
  <si>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</si>
  <si>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</si>
  <si>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</si>
  <si>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</si>
  <si>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</si>
  <si>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</si>
  <si>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</si>
  <si>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</si>
  <si>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</si>
  <si>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</si>
  <si>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</si>
  <si>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</si>
  <si>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</si>
  <si>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</si>
  <si>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</si>
  <si>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</si>
  <si>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</si>
  <si>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</si>
  <si>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</si>
  <si>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</si>
  <si>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</si>
  <si>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</si>
  <si>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</si>
  <si>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</si>
  <si>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</si>
  <si>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</si>
  <si>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</si>
  <si>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</si>
  <si>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</si>
  <si>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</si>
  <si>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</si>
  <si>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</si>
  <si>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</si>
  <si>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</si>
  <si>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</si>
  <si>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</si>
  <si>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</si>
  <si>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</si>
  <si>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</si>
  <si>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</si>
  <si>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</si>
  <si>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</si>
  <si>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</si>
  <si>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</si>
  <si>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</si>
  <si>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</si>
  <si>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</si>
  <si>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</si>
  <si>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</si>
  <si>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</si>
  <si>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</si>
  <si>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</si>
  <si>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</si>
  <si>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</si>
  <si>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</si>
  <si>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</si>
  <si>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</si>
  <si>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</si>
  <si>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</si>
  <si>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</si>
  <si>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</si>
  <si>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</si>
  <si>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</si>
  <si>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</si>
  <si>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</si>
  <si>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</si>
  <si>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</si>
  <si>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</si>
  <si>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</si>
  <si>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</si>
  <si>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</si>
  <si>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</si>
  <si>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</si>
  <si>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</si>
  <si>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</si>
  <si>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</si>
  <si>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</si>
  <si>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</si>
  <si>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</si>
  <si>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</si>
  <si>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</si>
  <si>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</si>
  <si>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</si>
  <si>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</si>
  <si>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</si>
  <si>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</si>
  <si>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</si>
  <si>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</si>
  <si>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</si>
  <si>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</si>
  <si>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</si>
  <si>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</si>
  <si>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</si>
  <si>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</si>
  <si>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</si>
  <si>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</si>
  <si>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</si>
  <si>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</si>
  <si>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</si>
  <si>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</si>
  <si>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</si>
  <si>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</si>
  <si>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</si>
  <si>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</si>
  <si>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</si>
  <si>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</si>
  <si>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</si>
  <si>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</si>
  <si>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</si>
  <si>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</si>
  <si>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</si>
  <si>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</si>
  <si>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</si>
  <si>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</si>
  <si>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</si>
  <si>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</si>
  <si>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</si>
  <si>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</si>
  <si>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</si>
  <si>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</si>
  <si>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</si>
  <si>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</si>
  <si>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</si>
  <si>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</si>
  <si>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</si>
  <si>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</si>
  <si>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</si>
  <si>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</si>
  <si>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</si>
  <si>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</si>
  <si>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</si>
  <si>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</si>
  <si>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</si>
  <si>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</si>
  <si>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</si>
  <si>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</si>
  <si>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</si>
  <si>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</si>
  <si>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</si>
  <si>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</si>
  <si>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</si>
  <si>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</si>
  <si>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</si>
  <si>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</si>
  <si>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</si>
  <si>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</si>
  <si>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</si>
  <si>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</si>
  <si>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</si>
  <si>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</si>
  <si>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</si>
  <si>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</si>
  <si>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</si>
  <si>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</si>
  <si>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</si>
  <si>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</si>
  <si>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</si>
  <si>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</si>
  <si>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</si>
  <si>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</si>
  <si>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</si>
  <si>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</si>
  <si>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</si>
  <si>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</si>
  <si>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</si>
  <si>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</si>
  <si>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</si>
  <si>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</si>
  <si>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</si>
  <si>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</si>
  <si>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</si>
  <si>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</si>
  <si>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</si>
  <si>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</si>
  <si>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</si>
  <si>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</si>
  <si>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</si>
  <si>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</si>
  <si>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</si>
  <si>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</si>
  <si>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</si>
  <si>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</si>
  <si>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</si>
  <si>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</si>
  <si>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</si>
  <si>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</si>
  <si>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</si>
  <si>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</si>
  <si>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</si>
  <si>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</si>
  <si>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</si>
  <si>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</si>
  <si>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</si>
  <si>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</si>
  <si>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</si>
  <si>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</si>
  <si>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</si>
  <si>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</si>
  <si>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</si>
  <si>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</si>
  <si>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</si>
  <si>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</si>
  <si>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</si>
  <si>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</si>
  <si>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</si>
  <si>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</si>
  <si>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</si>
  <si>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</si>
  <si>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</si>
  <si>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</si>
  <si>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</si>
  <si>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</si>
  <si>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</si>
  <si>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</si>
  <si>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</si>
  <si>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</si>
  <si>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</si>
  <si>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</si>
  <si>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</si>
  <si>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</si>
  <si>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</si>
  <si>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</si>
  <si>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</si>
  <si>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</si>
  <si>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</si>
  <si>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</si>
  <si>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</si>
  <si>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</si>
  <si>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</si>
  <si>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</si>
  <si>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</si>
  <si>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</si>
  <si>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</si>
  <si>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</si>
  <si>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</si>
  <si>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</si>
  <si>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</si>
  <si>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</si>
  <si>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</si>
  <si>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</si>
  <si>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</si>
  <si>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</si>
  <si>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</si>
  <si>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</si>
  <si>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</si>
  <si>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</si>
  <si>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</si>
  <si>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</si>
  <si>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</si>
  <si>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</si>
  <si>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</si>
  <si>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</si>
  <si>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</si>
  <si>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</si>
  <si>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</si>
  <si>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</si>
  <si>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</si>
  <si>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</si>
  <si>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</si>
  <si>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</si>
  <si>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</si>
  <si>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</si>
  <si>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</si>
  <si>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</si>
  <si>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</si>
  <si>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</si>
  <si>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</si>
  <si>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</si>
  <si>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</si>
  <si>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</si>
  <si>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</si>
  <si>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</si>
  <si>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</si>
  <si>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</si>
  <si>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</si>
  <si>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</si>
  <si>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</si>
  <si>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</si>
  <si>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</si>
  <si>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</si>
  <si>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</si>
  <si>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</si>
  <si>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</si>
  <si>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</si>
  <si>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</si>
  <si>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</si>
  <si>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</si>
  <si>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</si>
  <si>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</si>
  <si>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</si>
  <si>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</si>
  <si>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</si>
  <si>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</si>
  <si>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</si>
  <si>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</si>
  <si>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</si>
  <si>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</si>
  <si>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</si>
  <si>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</si>
  <si>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</si>
  <si>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</si>
  <si>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</si>
  <si>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</si>
  <si>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</si>
  <si>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</si>
  <si>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</si>
  <si>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</si>
  <si>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</si>
  <si>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</si>
  <si>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</si>
  <si>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</si>
  <si>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</si>
  <si>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</si>
  <si>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</si>
  <si>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</si>
  <si>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</si>
  <si>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</si>
  <si>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</si>
  <si>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</si>
  <si>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</si>
  <si>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</si>
  <si>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</si>
  <si>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</si>
  <si>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</si>
  <si>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</si>
  <si>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</si>
  <si>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</si>
  <si>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</si>
  <si>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</si>
  <si>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</si>
  <si>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</si>
  <si>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</si>
  <si>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</si>
  <si>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</si>
  <si>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</si>
  <si>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</si>
  <si>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</si>
  <si>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</si>
  <si>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</si>
  <si>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</si>
  <si>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</si>
  <si>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</si>
  <si>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</si>
  <si>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</si>
  <si>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</si>
  <si>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</si>
  <si>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</si>
  <si>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</si>
  <si>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</si>
  <si>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</si>
  <si>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</si>
  <si>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</si>
  <si>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</si>
  <si>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</si>
  <si>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</si>
  <si>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</si>
  <si>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</si>
  <si>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</si>
  <si>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</si>
  <si>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</si>
  <si>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</si>
  <si>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</si>
  <si>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</si>
  <si>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</si>
  <si>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</si>
  <si>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</si>
  <si>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</si>
  <si>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</si>
  <si>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</si>
  <si>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</si>
  <si>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</si>
  <si>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</si>
  <si>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</si>
  <si>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</si>
  <si>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</si>
  <si>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</si>
  <si>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</si>
  <si>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</si>
  <si>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</si>
  <si>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</si>
  <si>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</si>
  <si>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</si>
  <si>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</si>
  <si>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</si>
  <si>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</si>
  <si>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</si>
  <si>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</si>
  <si>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</si>
  <si>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</si>
  <si>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</si>
  <si>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</si>
  <si>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</si>
  <si>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</si>
  <si>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</si>
  <si>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</si>
  <si>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</si>
  <si>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</si>
  <si>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</si>
  <si>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</si>
  <si>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</si>
  <si>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</si>
  <si>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</si>
  <si>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</si>
  <si>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</si>
  <si>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</si>
  <si>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</si>
  <si>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</si>
  <si>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</si>
  <si>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</si>
  <si>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</si>
  <si>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</si>
  <si>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</si>
  <si>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</si>
  <si>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</si>
  <si>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</si>
  <si>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</si>
  <si>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</si>
  <si>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</si>
  <si>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</si>
  <si>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</si>
  <si>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</si>
  <si>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</si>
  <si>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</si>
  <si>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</si>
  <si>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</si>
  <si>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</si>
  <si>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</si>
  <si>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</si>
  <si>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</si>
  <si>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</si>
  <si>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</si>
  <si>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</si>
  <si>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</si>
  <si>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</si>
  <si>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</si>
  <si>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</si>
  <si>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</si>
  <si>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</si>
  <si>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</si>
  <si>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</si>
  <si>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</si>
  <si>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</si>
  <si>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</si>
  <si>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</si>
  <si>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</si>
  <si>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</si>
  <si>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</si>
  <si>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</si>
  <si>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</si>
  <si>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</si>
  <si>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</si>
  <si>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</si>
  <si>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</si>
  <si>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</si>
  <si>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</si>
  <si>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</si>
  <si>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</si>
  <si>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</si>
  <si>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</si>
  <si>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</si>
  <si>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</si>
  <si>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</si>
  <si>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</si>
  <si>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</si>
  <si>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</si>
  <si>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</si>
  <si>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</si>
  <si>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</si>
  <si>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</si>
  <si>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</si>
  <si>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</si>
  <si>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</si>
  <si>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</si>
  <si>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</si>
  <si>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</si>
  <si>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</si>
  <si>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</si>
  <si>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</si>
  <si>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</si>
  <si>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</si>
  <si>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</si>
  <si>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</si>
  <si>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</si>
  <si>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</si>
  <si>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</si>
  <si>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</si>
  <si>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</si>
  <si>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</si>
  <si>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</si>
  <si>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</si>
  <si>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</si>
  <si>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</si>
  <si>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</si>
  <si>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</si>
  <si>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</si>
  <si>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</si>
  <si>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</si>
  <si>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</si>
  <si>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</si>
  <si>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</si>
  <si>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</si>
  <si>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</si>
  <si>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</si>
  <si>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</si>
  <si>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</si>
  <si>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</si>
  <si>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</si>
  <si>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</si>
  <si>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</si>
  <si>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</si>
  <si>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</si>
  <si>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</si>
  <si>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</si>
  <si>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</si>
  <si>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</si>
  <si>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</si>
  <si>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</si>
  <si>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</si>
  <si>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</si>
  <si>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</si>
  <si>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</si>
  <si>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</si>
  <si>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</si>
  <si>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</si>
  <si>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</si>
  <si>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</si>
  <si>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</si>
  <si>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</si>
  <si>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</si>
  <si>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</si>
  <si>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</si>
  <si>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</si>
  <si>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</si>
  <si>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</si>
  <si>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</si>
  <si>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</si>
  <si>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</si>
  <si>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</si>
  <si>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</si>
  <si>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</si>
  <si>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</si>
  <si>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</si>
  <si>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</si>
  <si>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</si>
  <si>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</si>
  <si>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</si>
  <si>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</si>
  <si>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</si>
  <si>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</si>
  <si>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</si>
  <si>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</si>
  <si>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</si>
  <si>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</si>
  <si>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</si>
  <si>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</si>
  <si>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</si>
  <si>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</si>
  <si>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</si>
  <si>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</si>
  <si>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</si>
  <si>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</si>
  <si>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</si>
  <si>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</si>
  <si>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</si>
  <si>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</si>
  <si>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</si>
  <si>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</si>
  <si>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</si>
  <si>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</si>
  <si>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</si>
  <si>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</si>
  <si>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</si>
  <si>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</si>
  <si>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</si>
  <si>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</si>
  <si>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</si>
  <si>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</si>
  <si>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</si>
  <si>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</si>
  <si>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</si>
  <si>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</si>
  <si>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</si>
  <si>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</si>
  <si>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</si>
  <si>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</si>
  <si>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</si>
  <si>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</si>
  <si>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</si>
  <si>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</si>
  <si>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</si>
  <si>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</si>
  <si>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</si>
  <si>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</si>
  <si>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</si>
  <si>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</si>
  <si>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</si>
  <si>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</si>
  <si>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</si>
  <si>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</si>
  <si>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</si>
  <si>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</si>
  <si>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</si>
  <si>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</si>
  <si>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</si>
  <si>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</si>
  <si>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</si>
  <si>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</si>
  <si>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</si>
  <si>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</si>
  <si>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</si>
  <si>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</si>
  <si>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</si>
  <si>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</si>
  <si>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</si>
  <si>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</si>
  <si>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</si>
  <si>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</si>
  <si>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</si>
  <si>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</si>
  <si>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</si>
  <si>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</si>
  <si>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</si>
  <si>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</si>
  <si>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</si>
  <si>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</si>
  <si>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</si>
  <si>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</si>
  <si>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</si>
  <si>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</si>
  <si>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</si>
  <si>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</si>
  <si>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</si>
  <si>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</si>
  <si>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</si>
  <si>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</si>
  <si>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</si>
  <si>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</si>
  <si>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</si>
  <si>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</si>
  <si>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</si>
  <si>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</si>
  <si>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</si>
  <si>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</si>
  <si>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</si>
  <si>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</si>
  <si>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</si>
  <si>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</si>
  <si>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</si>
  <si>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</si>
  <si>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</si>
  <si>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</si>
  <si>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</si>
  <si>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</si>
  <si>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</si>
  <si>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</si>
  <si>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</si>
  <si>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</si>
  <si>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</si>
  <si>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</si>
  <si>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</si>
  <si>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</si>
  <si>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</si>
  <si>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</si>
  <si>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</si>
  <si>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</si>
  <si>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</si>
  <si>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</si>
  <si>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</si>
  <si>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</si>
  <si>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</si>
  <si>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</si>
  <si>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</si>
  <si>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</si>
  <si>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</si>
  <si>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</si>
  <si>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</si>
  <si>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</si>
  <si>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</si>
  <si>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</si>
  <si>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</si>
  <si>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</si>
  <si>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</si>
  <si>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</si>
  <si>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</si>
  <si>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</si>
  <si>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</si>
  <si>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</si>
  <si>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</si>
  <si>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</si>
  <si>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</si>
  <si>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</si>
  <si>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</si>
  <si>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</si>
  <si>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</si>
  <si>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</si>
  <si>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</si>
  <si>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</si>
  <si>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</si>
  <si>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</si>
  <si>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</si>
  <si>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</si>
  <si>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</si>
  <si>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</si>
  <si>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</si>
  <si>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</si>
  <si>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</si>
  <si>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</si>
  <si>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</si>
  <si>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</si>
  <si>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</si>
  <si>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</si>
  <si>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</si>
  <si>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</si>
  <si>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</si>
  <si>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</si>
  <si>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</si>
  <si>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</si>
  <si>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</si>
  <si>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</si>
  <si>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</si>
  <si>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</si>
  <si>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</si>
  <si>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</si>
  <si>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</si>
  <si>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</si>
  <si>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</si>
  <si>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</si>
  <si>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</si>
  <si>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</si>
  <si>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</si>
  <si>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</si>
  <si>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</si>
  <si>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</si>
  <si>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</si>
  <si>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</si>
  <si>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</si>
  <si>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</si>
  <si>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</si>
  <si>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</si>
  <si>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</si>
  <si>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</si>
  <si>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</si>
  <si>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</si>
  <si>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</si>
  <si>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</si>
  <si>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</si>
  <si>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</si>
  <si>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</si>
  <si>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</si>
  <si>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</si>
  <si>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</si>
  <si>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</si>
  <si>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</si>
  <si>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</si>
  <si>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</si>
  <si>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</si>
  <si>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</si>
  <si>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</si>
  <si>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</si>
  <si>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</si>
  <si>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</si>
  <si>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</si>
  <si>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</si>
  <si>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</si>
  <si>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</si>
  <si>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</si>
  <si>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</si>
  <si>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</si>
  <si>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</si>
  <si>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</si>
  <si>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</si>
  <si>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</si>
  <si>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</si>
  <si>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</si>
  <si>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</si>
  <si>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</si>
  <si>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</si>
  <si>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</si>
  <si>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</si>
  <si>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</si>
  <si>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</si>
  <si>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</si>
  <si>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</si>
  <si>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</si>
  <si>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</si>
  <si>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</si>
  <si>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</si>
  <si>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</si>
  <si>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</si>
  <si>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</si>
  <si>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</si>
  <si>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</si>
  <si>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</si>
  <si>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</si>
  <si>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</si>
  <si>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</si>
  <si>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</si>
  <si>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</si>
  <si>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</si>
  <si>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</si>
  <si>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</si>
  <si>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</si>
  <si>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</si>
  <si>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</si>
  <si>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</si>
  <si>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</si>
  <si>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</si>
  <si>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</si>
  <si>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</si>
  <si>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</si>
  <si>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</si>
  <si>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</si>
  <si>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</si>
  <si>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</si>
  <si>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</si>
  <si>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</si>
  <si>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</si>
  <si>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</si>
  <si>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</si>
  <si>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</si>
  <si>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</si>
  <si>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</si>
  <si>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</si>
  <si>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</si>
  <si>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</si>
  <si>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</si>
  <si>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</si>
  <si>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</si>
  <si>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</si>
  <si>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</si>
  <si>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</si>
  <si>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</si>
  <si>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</si>
  <si>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</si>
  <si>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</si>
  <si>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</si>
  <si>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</si>
  <si>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</si>
  <si>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</si>
  <si>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</si>
  <si>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</si>
  <si>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</si>
  <si>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</si>
  <si>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</si>
  <si>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</si>
  <si>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</si>
  <si>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</si>
  <si>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</si>
  <si>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</si>
  <si>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</si>
  <si>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</si>
  <si>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</si>
  <si>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</si>
  <si>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</si>
  <si>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</si>
  <si>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</si>
  <si>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</si>
  <si>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</si>
  <si>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</si>
  <si>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</si>
  <si>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</si>
  <si>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</si>
  <si>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</si>
  <si>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</si>
  <si>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</si>
  <si>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</si>
  <si>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</si>
  <si>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</si>
  <si>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</si>
  <si>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</si>
  <si>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</si>
  <si>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</si>
  <si>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</si>
  <si>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</si>
  <si>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</si>
  <si>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</si>
  <si>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</si>
  <si>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</si>
  <si>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</si>
  <si>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</si>
  <si>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</si>
  <si>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</si>
  <si>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</si>
  <si>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</si>
  <si>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</si>
  <si>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</si>
  <si>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</si>
  <si>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</si>
  <si>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</si>
  <si>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</si>
  <si>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</si>
  <si>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</si>
  <si>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</si>
  <si>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</si>
  <si>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</si>
  <si>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</si>
  <si>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</si>
  <si>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</si>
  <si>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</si>
  <si>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</si>
  <si>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</si>
  <si>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</si>
  <si>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</si>
  <si>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</si>
  <si>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</si>
  <si>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</si>
  <si>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</si>
  <si>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</si>
  <si>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</si>
  <si>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</si>
  <si>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</si>
  <si>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</si>
  <si>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</si>
  <si>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</si>
  <si>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</si>
  <si>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</si>
  <si>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</si>
  <si>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</si>
  <si>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</si>
  <si>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</si>
  <si>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</si>
  <si>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</si>
  <si>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</si>
  <si>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</si>
  <si>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</si>
  <si>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</si>
  <si>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</si>
  <si>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</si>
  <si>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</si>
  <si>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</si>
  <si>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</si>
  <si>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</si>
  <si>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</si>
  <si>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</si>
  <si>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</si>
  <si>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</si>
  <si>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</si>
  <si>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</si>
  <si>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</si>
  <si>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</si>
  <si>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</si>
  <si>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</si>
  <si>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</si>
  <si>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</si>
  <si>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</si>
  <si>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</si>
  <si>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</si>
  <si>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</si>
  <si>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</si>
  <si>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</si>
  <si>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</si>
  <si>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</si>
  <si>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</si>
  <si>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</si>
  <si>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</si>
  <si>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</si>
  <si>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</si>
  <si>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</si>
  <si>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</si>
  <si>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</si>
  <si>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</si>
  <si>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</si>
  <si>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</si>
  <si>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</si>
  <si>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</si>
  <si>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</si>
  <si>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</si>
  <si>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</si>
  <si>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</si>
  <si>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</si>
  <si>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</si>
  <si>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</si>
  <si>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</si>
  <si>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</si>
  <si>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</si>
  <si>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</si>
  <si>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</si>
  <si>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</si>
  <si>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</si>
  <si>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</si>
  <si>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</si>
  <si>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</si>
  <si>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</si>
  <si>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</si>
  <si>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</si>
  <si>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</si>
  <si>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</si>
  <si>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</si>
  <si>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</si>
  <si>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</si>
  <si>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</si>
  <si>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</si>
  <si>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</si>
  <si>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</si>
  <si>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</si>
  <si>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</si>
  <si>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</si>
  <si>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</si>
  <si>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</si>
  <si>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</si>
  <si>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</si>
  <si>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</si>
  <si>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</si>
  <si>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</si>
  <si>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</si>
  <si>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</si>
  <si>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</si>
  <si>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</si>
  <si>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</si>
  <si>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</si>
  <si>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</si>
  <si>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</si>
  <si>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</si>
  <si>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</si>
  <si>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</si>
  <si>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</si>
  <si>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</si>
  <si>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</si>
  <si>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</si>
  <si>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</si>
  <si>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</si>
  <si>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</si>
  <si>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</si>
  <si>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</si>
  <si>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</si>
  <si>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</si>
  <si>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</si>
  <si>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</si>
  <si>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</si>
  <si>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</si>
  <si>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</si>
  <si>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</si>
  <si>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</si>
  <si>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</si>
  <si>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</si>
  <si>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</si>
  <si>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</si>
  <si>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</si>
  <si>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</si>
  <si>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</si>
  <si>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</si>
  <si>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</si>
  <si>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</si>
  <si>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</si>
  <si>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</si>
  <si>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</si>
  <si>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</si>
  <si>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</si>
  <si>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</si>
  <si>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</si>
  <si>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</si>
  <si>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</si>
  <si>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</si>
  <si>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</si>
  <si>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</si>
  <si>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</si>
  <si>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</si>
  <si>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</si>
  <si>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</si>
  <si>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</si>
  <si>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</si>
  <si>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</si>
  <si>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</si>
  <si>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</si>
  <si>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</si>
  <si>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</si>
  <si>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</si>
  <si>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</si>
  <si>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</si>
  <si>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</si>
  <si>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</si>
  <si>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</si>
  <si>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</si>
  <si>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</si>
  <si>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</si>
  <si>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</si>
  <si>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</si>
  <si>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</si>
  <si>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</si>
  <si>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</si>
  <si>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</si>
  <si>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</si>
  <si>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</si>
  <si>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</si>
  <si>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</si>
  <si>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</si>
  <si>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</si>
  <si>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</si>
  <si>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</si>
  <si>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</si>
  <si>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</si>
  <si>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</si>
  <si>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</si>
  <si>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</si>
  <si>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</si>
  <si>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</si>
  <si>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</si>
  <si>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</si>
  <si>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</si>
  <si>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</si>
  <si>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</si>
  <si>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</si>
  <si>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</si>
  <si>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</si>
  <si>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</si>
  <si>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</si>
  <si>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</si>
  <si>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</si>
  <si>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</si>
  <si>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</si>
  <si>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</si>
  <si>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</si>
  <si>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</si>
  <si>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</si>
  <si>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</si>
  <si>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</si>
  <si>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</si>
  <si>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</si>
  <si>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</si>
  <si>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</si>
  <si>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</si>
  <si>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</si>
  <si>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</si>
  <si>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</si>
  <si>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</si>
  <si>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</si>
  <si>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</si>
  <si>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</si>
  <si>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</si>
  <si>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</si>
  <si>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</si>
  <si>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</si>
  <si>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</si>
  <si>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</si>
  <si>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</si>
  <si>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</si>
  <si>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</si>
  <si>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</si>
  <si>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</si>
  <si>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</si>
  <si>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</si>
  <si>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</si>
  <si>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</si>
  <si>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</si>
  <si>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</si>
  <si>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</si>
  <si>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</si>
  <si>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</si>
  <si>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</si>
  <si>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</si>
  <si>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</si>
  <si>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</si>
  <si>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</si>
  <si>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</si>
  <si>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</si>
  <si>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</si>
  <si>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</si>
  <si>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</si>
  <si>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</si>
  <si>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</si>
  <si>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</si>
  <si>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</si>
  <si>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</si>
  <si>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</si>
  <si>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</si>
  <si>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</si>
  <si>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</si>
  <si>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</si>
  <si>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</si>
  <si>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</si>
  <si>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</si>
  <si>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</si>
  <si>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</si>
  <si>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</si>
  <si>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</si>
  <si>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</si>
  <si>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</si>
  <si>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</si>
  <si>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</si>
  <si>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</si>
  <si>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</si>
  <si>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</si>
  <si>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</si>
  <si>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</si>
  <si>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</si>
  <si>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</si>
  <si>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</si>
  <si>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</si>
  <si>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</si>
  <si>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</si>
  <si>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</si>
  <si>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</si>
  <si>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</si>
  <si>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</si>
  <si>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</si>
  <si>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</si>
  <si>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</si>
  <si>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</si>
  <si>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</si>
  <si>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</si>
  <si>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</si>
  <si>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</si>
  <si>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</si>
  <si>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</si>
  <si>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</si>
  <si>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</si>
  <si>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</si>
  <si>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</si>
  <si>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</si>
  <si>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</si>
  <si>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</si>
  <si>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</si>
  <si>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</si>
  <si>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</si>
  <si>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</si>
  <si>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</si>
  <si>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</si>
  <si>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</si>
  <si>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</si>
  <si>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</si>
  <si>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</si>
  <si>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</si>
  <si>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</si>
  <si>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</si>
  <si>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</si>
  <si>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</si>
  <si>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</si>
  <si>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</si>
  <si>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</si>
  <si>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</si>
  <si>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</si>
  <si>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</si>
  <si>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</si>
  <si>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</si>
  <si>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</si>
  <si>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</si>
  <si>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</si>
  <si>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</si>
  <si>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</si>
  <si>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</si>
  <si>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</si>
  <si>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</si>
  <si>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</si>
  <si>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</si>
  <si>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</si>
  <si>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</si>
  <si>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</si>
  <si>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</si>
  <si>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</si>
  <si>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</si>
  <si>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</si>
  <si>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</si>
  <si>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</si>
  <si>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</si>
  <si>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</si>
  <si>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</si>
  <si>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</si>
  <si>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</si>
  <si>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</si>
  <si>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</si>
  <si>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</si>
  <si>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</si>
  <si>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</si>
  <si>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</si>
  <si>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</si>
  <si>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</si>
  <si>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</si>
  <si>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</si>
  <si>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</si>
  <si>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</si>
  <si>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</si>
  <si>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</si>
  <si>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</si>
  <si>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</si>
  <si>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</si>
  <si>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</si>
  <si>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</si>
  <si>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</si>
  <si>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</si>
  <si>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</si>
  <si>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</si>
  <si>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</si>
  <si>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</si>
  <si>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</si>
  <si>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</si>
  <si>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</si>
  <si>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</si>
  <si>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</si>
  <si>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</si>
  <si>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</si>
  <si>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</si>
  <si>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</si>
  <si>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</si>
  <si>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</si>
  <si>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</si>
  <si>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</si>
  <si>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</si>
  <si>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</si>
  <si>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</si>
  <si>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</si>
  <si>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</si>
  <si>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</si>
  <si>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</si>
  <si>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</si>
  <si>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</si>
  <si>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</si>
  <si>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</si>
  <si>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</si>
  <si>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</si>
  <si>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</si>
  <si>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</si>
  <si>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</si>
  <si>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</si>
  <si>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</si>
  <si>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</si>
  <si>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</si>
  <si>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</si>
  <si>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</si>
  <si>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</si>
  <si>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</si>
  <si>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</si>
  <si>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</si>
  <si>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</si>
  <si>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</si>
  <si>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</si>
  <si>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</si>
  <si>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</si>
  <si>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</si>
  <si>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</si>
  <si>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</si>
  <si>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</si>
  <si>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</si>
  <si>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</si>
  <si>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</si>
  <si>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</si>
  <si>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</si>
  <si>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</si>
  <si>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</si>
  <si>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</si>
  <si>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</si>
  <si>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</si>
  <si>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</si>
  <si>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</si>
  <si>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</si>
  <si>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</si>
  <si>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</si>
  <si>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</si>
  <si>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</si>
  <si>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</si>
  <si>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</si>
  <si>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</si>
  <si>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</si>
  <si>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</si>
  <si>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</si>
  <si>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</si>
  <si>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</si>
  <si>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</si>
  <si>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</si>
  <si>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</si>
  <si>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</si>
  <si>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</si>
  <si>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</si>
  <si>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</si>
  <si>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</si>
  <si>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</si>
  <si>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</si>
  <si>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</si>
  <si>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</si>
  <si>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</si>
  <si>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</si>
  <si>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</si>
  <si>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</si>
  <si>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</si>
  <si>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</si>
  <si>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</si>
  <si>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</si>
  <si>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</si>
  <si>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</si>
  <si>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</si>
  <si>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</si>
  <si>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</si>
  <si>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</si>
  <si>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</si>
  <si>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</si>
  <si>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</si>
  <si>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</si>
  <si>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</si>
  <si>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</si>
  <si>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</si>
  <si>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</si>
  <si>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</si>
  <si>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</si>
  <si>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</si>
  <si>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</si>
  <si>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</si>
  <si>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</si>
  <si>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</si>
  <si>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</si>
  <si>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</si>
  <si>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</si>
  <si>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</si>
  <si>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</si>
  <si>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</si>
  <si>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</si>
  <si>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</si>
  <si>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</si>
  <si>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</si>
  <si>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</si>
  <si>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</si>
  <si>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</si>
  <si>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</si>
  <si>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</si>
  <si>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</si>
  <si>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</si>
  <si>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</si>
  <si>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</si>
  <si>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</si>
  <si>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</si>
  <si>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</si>
  <si>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</si>
  <si>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</si>
  <si>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</si>
  <si>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</si>
  <si>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</si>
  <si>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</si>
  <si>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</si>
  <si>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</si>
  <si>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</si>
  <si>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</si>
  <si>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</si>
  <si>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</si>
  <si>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</si>
  <si>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</si>
  <si>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</si>
  <si>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</si>
  <si>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</si>
  <si>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</si>
  <si>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</si>
  <si>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</si>
  <si>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</si>
  <si>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</si>
  <si>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</si>
  <si>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</si>
  <si>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</si>
  <si>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</si>
  <si>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</si>
  <si>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</si>
  <si>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</si>
  <si>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</si>
  <si>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</si>
  <si>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</si>
  <si>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</si>
  <si>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</si>
  <si>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</si>
  <si>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</si>
  <si>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</si>
  <si>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</si>
  <si>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</si>
  <si>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</si>
  <si>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</si>
  <si>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</si>
  <si>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</si>
  <si>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</si>
  <si>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</si>
  <si>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</si>
  <si>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</si>
  <si>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</si>
  <si>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</si>
  <si>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</si>
  <si>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</si>
  <si>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</si>
  <si>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</si>
  <si>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</si>
  <si>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</si>
  <si>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</si>
  <si>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</si>
  <si>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</si>
  <si>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</si>
  <si>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</si>
  <si>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</si>
  <si>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</si>
  <si>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</si>
  <si>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</si>
  <si>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</si>
  <si>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</si>
  <si>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</si>
  <si>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</si>
  <si>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</si>
  <si>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</si>
  <si>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</si>
  <si>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</si>
  <si>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</si>
  <si>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</si>
  <si>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</si>
  <si>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</si>
  <si>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</si>
  <si>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</si>
  <si>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</si>
  <si>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</si>
  <si>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</si>
  <si>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</si>
  <si>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</si>
  <si>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</si>
  <si>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</si>
  <si>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</si>
  <si>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</si>
  <si>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</si>
  <si>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</si>
  <si>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</si>
  <si>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</si>
  <si>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</si>
  <si>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</si>
  <si>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</si>
  <si>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</si>
  <si>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</si>
  <si>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</si>
  <si>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</si>
  <si>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</si>
  <si>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</si>
  <si>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</si>
  <si>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</si>
  <si>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</si>
  <si>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</si>
  <si>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</si>
  <si>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</si>
  <si>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</si>
  <si>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</si>
  <si>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</si>
  <si>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</si>
  <si>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</si>
  <si>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</si>
  <si>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</si>
  <si>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</si>
  <si>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</si>
  <si>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</si>
  <si>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</si>
  <si>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</si>
  <si>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</si>
  <si>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</si>
  <si>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</si>
  <si>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</si>
  <si>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</si>
  <si>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</si>
  <si>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</si>
  <si>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</si>
  <si>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</si>
  <si>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</si>
  <si>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</si>
  <si>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</si>
  <si>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</si>
  <si>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</si>
  <si>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</si>
  <si>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</si>
  <si>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</si>
  <si>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</si>
  <si>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</si>
  <si>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</si>
  <si>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</si>
  <si>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</si>
  <si>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</si>
  <si>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</si>
  <si>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</si>
  <si>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</si>
  <si>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</si>
  <si>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</si>
  <si>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</si>
  <si>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</si>
  <si>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</si>
  <si>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</si>
  <si>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</si>
  <si>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</si>
  <si>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</si>
  <si>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</si>
  <si>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</si>
  <si>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</si>
  <si>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</si>
  <si>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</si>
  <si>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</si>
  <si>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</si>
  <si>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</si>
  <si>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</si>
  <si>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</si>
  <si>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</si>
  <si>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</si>
  <si>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</si>
  <si>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</si>
  <si>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</si>
  <si>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</si>
  <si>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</si>
  <si>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</si>
  <si>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</si>
  <si>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</si>
  <si>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</si>
  <si>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</si>
  <si>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</si>
  <si>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</si>
  <si>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</si>
  <si>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</si>
  <si>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</si>
  <si>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</si>
  <si>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</si>
  <si>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</si>
  <si>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</si>
  <si>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</si>
  <si>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</si>
  <si>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</si>
  <si>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</si>
  <si>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</si>
  <si>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</si>
  <si>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</si>
  <si>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</si>
  <si>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</si>
  <si>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</si>
  <si>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</si>
  <si>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</si>
  <si>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</si>
  <si>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</si>
  <si>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</si>
  <si>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</si>
  <si>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</si>
  <si>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</si>
  <si>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</si>
  <si>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</si>
  <si>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</si>
  <si>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</si>
  <si>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</si>
  <si>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</si>
  <si>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</si>
  <si>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</si>
  <si>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</si>
  <si>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</si>
  <si>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</si>
  <si>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</si>
  <si>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</si>
  <si>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</si>
  <si>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</si>
  <si>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</si>
  <si>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</si>
  <si>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</si>
  <si>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</si>
  <si>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</si>
  <si>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</si>
  <si>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</si>
  <si>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</si>
  <si>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</si>
  <si>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</si>
  <si>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</si>
  <si>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</si>
  <si>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</si>
  <si>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</si>
  <si>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</si>
  <si>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</si>
  <si>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</si>
  <si>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</si>
  <si>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</si>
  <si>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</si>
  <si>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</si>
  <si>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</si>
  <si>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</si>
  <si>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</si>
  <si>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</si>
  <si>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</si>
  <si>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</si>
  <si>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</si>
  <si>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</si>
  <si>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</si>
  <si>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</si>
  <si>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</si>
  <si>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</si>
  <si>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</si>
  <si>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</si>
  <si>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</si>
  <si>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</si>
  <si>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</si>
  <si>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</si>
  <si>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</si>
  <si>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</si>
  <si>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</si>
  <si>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</si>
  <si>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</si>
  <si>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</si>
  <si>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</si>
  <si>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</si>
  <si>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</si>
  <si>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</si>
  <si>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</si>
  <si>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</si>
  <si>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</si>
  <si>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</si>
  <si>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</si>
  <si>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</si>
  <si>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</si>
  <si>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</si>
  <si>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</si>
  <si>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</si>
  <si>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</si>
  <si>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</si>
  <si>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</si>
  <si>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</si>
  <si>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</si>
  <si>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</si>
  <si>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</si>
  <si>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</si>
  <si>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</si>
  <si>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</si>
  <si>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</si>
  <si>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</si>
  <si>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</si>
  <si>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</si>
  <si>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</si>
  <si>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</si>
  <si>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</si>
  <si>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</si>
  <si>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</si>
  <si>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</si>
  <si>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</si>
  <si>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</si>
  <si>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</si>
  <si>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</si>
  <si>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</si>
  <si>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</si>
  <si>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</si>
  <si>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</si>
  <si>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</si>
  <si>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</si>
  <si>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</si>
  <si>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</si>
  <si>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</si>
  <si>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</si>
  <si>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</si>
  <si>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</si>
  <si>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</si>
  <si>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</si>
  <si>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</si>
  <si>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</si>
  <si>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</si>
  <si>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</si>
  <si>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</si>
  <si>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</si>
  <si>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</si>
  <si>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</si>
  <si>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</si>
  <si>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</si>
  <si>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</si>
  <si>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</si>
  <si>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</si>
  <si>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</si>
  <si>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</si>
  <si>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</si>
  <si>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</si>
  <si>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</si>
  <si>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</si>
  <si>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</si>
  <si>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</si>
  <si>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</si>
  <si>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</si>
  <si>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</si>
  <si>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</si>
  <si>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</si>
  <si>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</si>
  <si>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</si>
  <si>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</si>
  <si>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</si>
  <si>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</si>
  <si>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</si>
  <si>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</si>
  <si>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</si>
  <si>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</si>
  <si>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</si>
  <si>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</si>
  <si>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</si>
  <si>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</si>
  <si>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</si>
  <si>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</si>
  <si>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</si>
  <si>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</si>
  <si>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</si>
  <si>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</si>
  <si>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</si>
  <si>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</si>
  <si>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</si>
  <si>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</si>
  <si>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</si>
  <si>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</si>
  <si>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</si>
  <si>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</si>
  <si>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</si>
  <si>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</si>
  <si>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</si>
  <si>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</si>
  <si>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</si>
  <si>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</si>
  <si>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</si>
  <si>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</si>
  <si>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</si>
  <si>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</si>
  <si>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</si>
  <si>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</si>
  <si>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</si>
  <si>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</si>
  <si>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</si>
  <si>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</si>
  <si>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</si>
  <si>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</si>
  <si>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</si>
  <si>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</si>
  <si>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</si>
  <si>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</si>
  <si>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</si>
  <si>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</si>
  <si>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</si>
  <si>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</si>
  <si>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</si>
  <si>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</si>
  <si>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</si>
  <si>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</si>
  <si>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</si>
  <si>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</si>
  <si>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</si>
  <si>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</si>
  <si>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</si>
  <si>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</si>
  <si>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</si>
  <si>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</si>
  <si>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</si>
  <si>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</si>
  <si>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</si>
  <si>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</si>
  <si>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</si>
  <si>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</si>
  <si>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</si>
  <si>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</si>
  <si>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</si>
  <si>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</si>
  <si>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</si>
  <si>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</si>
  <si>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</si>
  <si>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</si>
  <si>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</si>
  <si>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</si>
  <si>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</si>
  <si>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</si>
  <si>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</si>
  <si>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</si>
  <si>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</si>
  <si>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</si>
  <si>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</si>
  <si>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</si>
  <si>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</si>
  <si>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</si>
  <si>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</si>
  <si>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</si>
  <si>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</si>
  <si>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</si>
  <si>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</si>
  <si>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</si>
  <si>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</si>
  <si>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</si>
  <si>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</si>
  <si>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</si>
  <si>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</si>
  <si>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</si>
  <si>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</si>
  <si>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</si>
  <si>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</si>
  <si>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</si>
  <si>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</si>
  <si>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</si>
  <si>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</si>
  <si>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</si>
  <si>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</si>
  <si>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</si>
  <si>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</si>
  <si>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</si>
  <si>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</si>
  <si>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</si>
  <si>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</si>
  <si>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</si>
  <si>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</si>
  <si>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</si>
  <si>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</si>
  <si>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</si>
  <si>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</si>
  <si>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</si>
  <si>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</si>
  <si>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</si>
  <si>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</si>
  <si>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</si>
  <si>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</si>
  <si>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</si>
  <si>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</si>
  <si>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</si>
  <si>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</si>
  <si>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</si>
  <si>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</si>
  <si>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</si>
  <si>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</si>
  <si>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</si>
  <si>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</si>
  <si>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</si>
  <si>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</si>
  <si>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</si>
  <si>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</si>
  <si>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</si>
  <si>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</si>
  <si>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</si>
  <si>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</si>
  <si>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</si>
  <si>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</si>
  <si>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</si>
  <si>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</si>
  <si>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</si>
  <si>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</si>
  <si>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</si>
  <si>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</si>
  <si>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</si>
  <si>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</si>
  <si>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</si>
  <si>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</si>
  <si>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</si>
  <si>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</si>
  <si>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</si>
  <si>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</si>
  <si>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</si>
  <si>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</si>
  <si>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</si>
  <si>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</si>
  <si>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</si>
  <si>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</si>
  <si>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</si>
  <si>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</si>
  <si>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</si>
  <si>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</si>
  <si>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</si>
  <si>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</si>
  <si>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</si>
  <si>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</si>
  <si>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</si>
  <si>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</si>
  <si>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</si>
  <si>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</si>
  <si>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</si>
  <si>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</si>
  <si>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</si>
  <si>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</si>
  <si>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</si>
  <si>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</si>
  <si>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</si>
  <si>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</si>
  <si>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</si>
  <si>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</si>
  <si>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</si>
  <si>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</si>
  <si>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</si>
  <si>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</si>
  <si>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</si>
  <si>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</si>
  <si>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</si>
  <si>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</si>
  <si>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</si>
  <si>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</si>
  <si>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</si>
  <si>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</si>
  <si>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</si>
  <si>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</si>
  <si>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</si>
  <si>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</si>
  <si>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</si>
  <si>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</si>
  <si>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</si>
  <si>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</si>
  <si>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</si>
  <si>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</si>
  <si>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</si>
  <si>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</si>
  <si>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</si>
  <si>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</si>
  <si>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</si>
  <si>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</si>
  <si>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</si>
  <si>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</si>
  <si>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</si>
  <si>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</si>
  <si>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</si>
  <si>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</si>
  <si>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</si>
  <si>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</si>
  <si>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</si>
  <si>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</si>
  <si>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</si>
  <si>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</si>
  <si>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</si>
  <si>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</si>
  <si>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</si>
  <si>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</si>
  <si>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</si>
  <si>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</si>
  <si>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</si>
  <si>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</si>
  <si>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</si>
  <si>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</si>
  <si>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</si>
  <si>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</si>
  <si>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</si>
  <si>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</si>
  <si>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</si>
  <si>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</si>
  <si>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</si>
  <si>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</si>
  <si>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</si>
  <si>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</si>
  <si>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</si>
  <si>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</si>
  <si>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</si>
  <si>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</si>
  <si>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</si>
  <si>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</si>
  <si>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</si>
  <si>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</si>
  <si>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</si>
  <si>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</si>
  <si>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</si>
  <si>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</si>
  <si>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</si>
  <si>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</si>
  <si>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</si>
  <si>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</si>
  <si>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</si>
  <si>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</si>
  <si>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</si>
  <si>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</si>
  <si>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</si>
  <si>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</si>
  <si>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</si>
  <si>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</si>
  <si>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</si>
  <si>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</si>
  <si>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</si>
  <si>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</si>
  <si>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</si>
  <si>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</si>
  <si>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</si>
  <si>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</si>
  <si>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</si>
  <si>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</si>
  <si>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</si>
  <si>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</si>
  <si>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</si>
  <si>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</si>
  <si>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</si>
  <si>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</si>
  <si>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</si>
  <si>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</si>
  <si>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</si>
  <si>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</si>
  <si>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</si>
  <si>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</si>
  <si>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</si>
  <si>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</si>
  <si>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</si>
  <si>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</si>
  <si>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</si>
  <si>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</si>
  <si>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</si>
  <si>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</si>
  <si>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</si>
  <si>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</si>
  <si>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</si>
  <si>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</si>
  <si>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</si>
  <si>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</si>
  <si>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</si>
  <si>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</si>
  <si>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</si>
  <si>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</si>
  <si>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</si>
  <si>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</si>
  <si>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</si>
  <si>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</si>
  <si>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</si>
  <si>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</si>
  <si>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</si>
  <si>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</si>
  <si>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</si>
  <si>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</si>
  <si>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</si>
  <si>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</si>
  <si>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</si>
  <si>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</si>
  <si>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</si>
  <si>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</si>
  <si>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</si>
  <si>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</si>
  <si>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</si>
  <si>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</si>
  <si>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</si>
  <si>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</si>
  <si>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</si>
  <si>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</si>
  <si>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</si>
  <si>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</si>
  <si>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</si>
  <si>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</si>
  <si>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</si>
  <si>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</si>
  <si>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</si>
  <si>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</si>
  <si>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</si>
  <si>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</si>
  <si>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</si>
  <si>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</si>
  <si>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</si>
  <si>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</si>
  <si>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</si>
  <si>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</si>
  <si>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</si>
  <si>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</si>
  <si>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</si>
  <si>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</si>
  <si>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</si>
  <si>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</si>
  <si>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</si>
  <si>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</si>
  <si>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</si>
  <si>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</si>
  <si>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</si>
  <si>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</si>
  <si>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</si>
  <si>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</si>
  <si>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</si>
  <si>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</si>
  <si>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</si>
  <si>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</si>
  <si>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</si>
  <si>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</si>
  <si>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</si>
  <si>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</si>
  <si>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</si>
  <si>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</si>
  <si>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</si>
  <si>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</si>
  <si>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</si>
  <si>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</si>
  <si>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</si>
  <si>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</si>
  <si>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</si>
  <si>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</si>
  <si>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</si>
  <si>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</si>
  <si>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</si>
  <si>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</si>
  <si>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</si>
  <si>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</si>
  <si>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</si>
  <si>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</si>
  <si>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</si>
  <si>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</si>
  <si>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</si>
  <si>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</si>
  <si>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</si>
  <si>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</si>
  <si>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</si>
  <si>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</si>
  <si>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</si>
  <si>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</si>
  <si>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</si>
  <si>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</si>
  <si>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</si>
  <si>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</si>
  <si>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</si>
  <si>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</si>
  <si>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</si>
  <si>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</si>
  <si>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</si>
  <si>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</si>
  <si>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</si>
  <si>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</si>
  <si>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</si>
  <si>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</si>
  <si>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</si>
  <si>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</si>
  <si>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</si>
  <si>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</si>
  <si>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</si>
  <si>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</si>
  <si>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</si>
  <si>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</si>
  <si>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</si>
  <si>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</si>
  <si>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</si>
  <si>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</si>
  <si>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</si>
  <si>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</si>
  <si>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</si>
  <si>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</si>
  <si>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</si>
  <si>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</si>
  <si>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</si>
  <si>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</si>
  <si>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</si>
  <si>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</si>
  <si>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</si>
  <si>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</si>
  <si>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</si>
  <si>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</si>
  <si>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</si>
  <si>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</si>
  <si>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</si>
  <si>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</si>
  <si>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</si>
  <si>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</si>
  <si>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</si>
  <si>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</si>
  <si>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</si>
  <si>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</si>
  <si>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</si>
  <si>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</si>
  <si>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</si>
  <si>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</si>
  <si>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</si>
  <si>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</si>
  <si>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</si>
  <si>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</si>
  <si>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</si>
  <si>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</si>
  <si>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</si>
  <si>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</si>
  <si>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</si>
  <si>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</si>
  <si>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</si>
  <si>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</si>
  <si>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</si>
  <si>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</si>
  <si>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</si>
  <si>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</si>
  <si>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</si>
  <si>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</si>
  <si>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</si>
  <si>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</si>
  <si>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</si>
  <si>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</si>
  <si>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</si>
  <si>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</si>
  <si>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</si>
  <si>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</si>
  <si>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</si>
  <si>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</si>
  <si>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</si>
  <si>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</si>
  <si>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</si>
  <si>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</si>
  <si>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</si>
  <si>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</si>
  <si>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</si>
  <si>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</si>
  <si>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</si>
  <si>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</si>
  <si>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</si>
  <si>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</si>
  <si>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</si>
  <si>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</si>
  <si>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</si>
  <si>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</si>
  <si>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</si>
  <si>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</si>
  <si>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</si>
  <si>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</si>
  <si>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</si>
  <si>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</si>
  <si>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</si>
  <si>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</si>
  <si>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</si>
  <si>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</si>
  <si>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</si>
  <si>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</si>
  <si>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</si>
  <si>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</si>
  <si>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</si>
  <si>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</si>
  <si>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</si>
  <si>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</si>
  <si>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</si>
  <si>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</si>
  <si>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</si>
  <si>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</si>
  <si>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</si>
  <si>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</si>
  <si>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</si>
  <si>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</si>
  <si>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</si>
  <si>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</si>
  <si>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</si>
  <si>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</si>
  <si>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</si>
  <si>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</si>
  <si>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</si>
  <si>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</si>
  <si>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</si>
  <si>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</si>
  <si>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</si>
  <si>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</si>
  <si>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</si>
  <si>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</si>
  <si>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</si>
  <si>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</si>
  <si>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</si>
  <si>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</si>
  <si>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</si>
  <si>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</si>
  <si>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</si>
  <si>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</si>
  <si>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</si>
  <si>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</si>
  <si>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</si>
  <si>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</si>
  <si>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</si>
  <si>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</si>
  <si>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</si>
  <si>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</si>
  <si>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</si>
  <si>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</si>
  <si>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</si>
  <si>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</si>
  <si>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</si>
  <si>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</si>
  <si>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</si>
  <si>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</si>
  <si>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</si>
  <si>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</si>
  <si>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</si>
  <si>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</si>
  <si>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</si>
  <si>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</si>
  <si>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</si>
  <si>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</si>
  <si>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</si>
  <si>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</si>
  <si>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</si>
  <si>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</si>
  <si>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</si>
  <si>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</si>
  <si>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</si>
  <si>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</si>
  <si>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</si>
  <si>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</si>
  <si>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</si>
  <si>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</si>
  <si>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</si>
  <si>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</si>
  <si>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</si>
  <si>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</si>
  <si>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</si>
  <si>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</si>
  <si>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</si>
  <si>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</si>
  <si>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</si>
  <si>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</si>
  <si>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</si>
  <si>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</si>
  <si>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</si>
  <si>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</si>
  <si>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</si>
  <si>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</si>
  <si>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</si>
  <si>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</si>
  <si>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</si>
  <si>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</si>
  <si>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</si>
  <si>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</si>
  <si>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</si>
  <si>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</si>
  <si>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</si>
  <si>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</si>
  <si>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</si>
  <si>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</si>
  <si>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</si>
  <si>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</si>
  <si>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</si>
  <si>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</si>
  <si>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</si>
  <si>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</si>
  <si>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</si>
  <si>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</si>
  <si>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</si>
  <si>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</si>
  <si>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</si>
  <si>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</si>
  <si>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</si>
  <si>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</si>
  <si>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</si>
  <si>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</si>
  <si>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</si>
  <si>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</si>
  <si>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</si>
  <si>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</si>
  <si>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</si>
  <si>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</si>
  <si>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</si>
  <si>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</si>
  <si>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</si>
  <si>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</si>
  <si>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</si>
  <si>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</si>
  <si>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</si>
  <si>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</si>
  <si>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</si>
  <si>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</si>
  <si>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</si>
  <si>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</si>
  <si>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</si>
  <si>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</si>
  <si>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</si>
  <si>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</si>
  <si>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</si>
  <si>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</si>
  <si>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</si>
  <si>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</si>
  <si>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</si>
  <si>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</si>
  <si>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</si>
  <si>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</si>
  <si>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</si>
  <si>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</si>
  <si>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</si>
  <si>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</si>
  <si>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</si>
  <si>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</si>
  <si>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</si>
  <si>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</si>
  <si>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</si>
  <si>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</si>
  <si>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</si>
  <si>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</si>
  <si>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</si>
  <si>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</si>
  <si>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</si>
  <si>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</si>
  <si>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</si>
  <si>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</si>
  <si>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</si>
  <si>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</si>
  <si>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</si>
  <si>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</si>
  <si>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</si>
  <si>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</si>
  <si>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</si>
  <si>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</si>
  <si>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</si>
  <si>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</si>
  <si>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</si>
  <si>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</si>
  <si>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</si>
  <si>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</si>
  <si>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</si>
  <si>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</si>
  <si>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</si>
  <si>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</si>
  <si>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</si>
  <si>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</si>
  <si>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</si>
  <si>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</si>
  <si>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</si>
  <si>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</si>
  <si>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</si>
  <si>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</si>
  <si>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</si>
  <si>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</si>
  <si>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</si>
  <si>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</si>
  <si>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</si>
  <si>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</si>
  <si>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</si>
  <si>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</si>
  <si>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</si>
  <si>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</si>
  <si>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</si>
  <si>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</si>
  <si>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</si>
  <si>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</si>
  <si>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</si>
  <si>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</si>
  <si>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</si>
  <si>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</si>
  <si>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</si>
  <si>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</si>
  <si>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</si>
  <si>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</si>
  <si>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</si>
  <si>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</si>
  <si>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</si>
  <si>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</si>
  <si>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</si>
  <si>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</si>
  <si>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</si>
  <si>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</si>
  <si>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</si>
  <si>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</si>
  <si>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</si>
  <si>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</si>
  <si>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</si>
  <si>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</si>
  <si>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</si>
  <si>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</si>
  <si>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</si>
  <si>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</si>
  <si>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</si>
  <si>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</si>
  <si>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</si>
  <si>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</si>
  <si>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</si>
  <si>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</si>
  <si>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</si>
  <si>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</si>
  <si>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</si>
  <si>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</si>
  <si>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</si>
  <si>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</si>
  <si>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</si>
  <si>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</si>
  <si>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</si>
  <si>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</si>
  <si>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</si>
  <si>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</si>
  <si>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</si>
  <si>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</si>
  <si>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</si>
  <si>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</si>
  <si>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</si>
  <si>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</si>
  <si>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</si>
  <si>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</si>
  <si>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</si>
  <si>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</si>
  <si>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</si>
  <si>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</si>
  <si>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</si>
  <si>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</si>
  <si>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</si>
  <si>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</si>
  <si>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</si>
  <si>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</si>
  <si>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</si>
  <si>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</si>
  <si>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</si>
  <si>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</si>
  <si>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</si>
  <si>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</si>
  <si>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</si>
  <si>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</si>
  <si>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</si>
  <si>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</si>
  <si>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</si>
  <si>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</si>
  <si>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</si>
  <si>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</si>
  <si>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</si>
  <si>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</si>
  <si>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</si>
  <si>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</si>
  <si>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</si>
  <si>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</si>
  <si>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</si>
  <si>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</si>
  <si>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</si>
  <si>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</si>
  <si>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</si>
  <si>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</si>
  <si>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</si>
  <si>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</si>
  <si>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</si>
  <si>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</si>
  <si>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</si>
  <si>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</si>
  <si>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</si>
  <si>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</si>
  <si>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</si>
  <si>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</si>
  <si>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</si>
  <si>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</si>
  <si>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</si>
  <si>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</si>
  <si>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</si>
  <si>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</si>
  <si>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</si>
  <si>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</si>
  <si>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</si>
  <si>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</si>
  <si>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</si>
  <si>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</si>
  <si>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</si>
  <si>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</si>
  <si>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</si>
  <si>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</si>
  <si>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</si>
  <si>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</si>
  <si>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</si>
  <si>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</si>
  <si>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</si>
  <si>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</si>
  <si>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</si>
  <si>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</si>
  <si>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</si>
  <si>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</si>
  <si>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</si>
  <si>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</si>
  <si>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</si>
  <si>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</si>
  <si>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</si>
  <si>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</si>
  <si>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</si>
  <si>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</si>
  <si>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</si>
  <si>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</si>
  <si>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</si>
  <si>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</si>
  <si>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</si>
  <si>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</si>
  <si>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</si>
  <si>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</si>
  <si>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</si>
  <si>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</si>
  <si>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</si>
  <si>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</si>
  <si>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</si>
  <si>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</si>
  <si>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</si>
  <si>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</si>
  <si>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</si>
  <si>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</si>
  <si>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</si>
  <si>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</si>
  <si>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</si>
  <si>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</si>
  <si>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</si>
  <si>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</si>
  <si>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</si>
  <si>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</si>
  <si>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</si>
  <si>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</si>
  <si>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</si>
  <si>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</si>
  <si>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</si>
  <si>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</si>
  <si>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</si>
  <si>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</si>
  <si>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</si>
  <si>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</si>
  <si>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</si>
  <si>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</si>
  <si>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</si>
  <si>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</si>
  <si>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</si>
  <si>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</si>
  <si>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</si>
  <si>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</si>
  <si>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</si>
  <si>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</si>
  <si>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</si>
  <si>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</si>
  <si>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</si>
  <si>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</si>
  <si>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</si>
  <si>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</si>
  <si>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</si>
  <si>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</si>
  <si>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</si>
  <si>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</si>
  <si>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</si>
  <si>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</si>
  <si>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</si>
  <si>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</si>
  <si>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</si>
  <si>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</si>
  <si>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</si>
  <si>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</si>
  <si>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</si>
  <si>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</si>
  <si>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</si>
  <si>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</si>
  <si>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</si>
  <si>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</si>
  <si>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</si>
  <si>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</si>
  <si>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</si>
  <si>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</si>
  <si>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</si>
  <si>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</si>
  <si>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</si>
  <si>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</si>
  <si>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</si>
  <si>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</si>
  <si>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</si>
  <si>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</si>
  <si>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</si>
  <si>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</si>
  <si>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</si>
  <si>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</si>
  <si>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</si>
  <si>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</si>
  <si>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</si>
  <si>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</si>
  <si>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</si>
  <si>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</si>
  <si>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</si>
  <si>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</si>
  <si>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</si>
  <si>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</si>
  <si>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</si>
  <si>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</si>
  <si>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</si>
  <si>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</si>
  <si>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</si>
  <si>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</si>
  <si>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</si>
  <si>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</si>
  <si>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</si>
  <si>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</si>
  <si>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</si>
  <si>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</si>
  <si>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</si>
  <si>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</si>
  <si>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</si>
  <si>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</si>
  <si>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</si>
  <si>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</si>
  <si>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</si>
  <si>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</si>
  <si>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</si>
  <si>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</si>
  <si>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</si>
  <si>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</si>
  <si>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</si>
  <si>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</si>
  <si>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</si>
  <si>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</si>
  <si>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</si>
  <si>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</si>
  <si>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</si>
  <si>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</si>
  <si>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</si>
  <si>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</si>
  <si>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</si>
  <si>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</si>
  <si>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</si>
  <si>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</si>
  <si>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</si>
  <si>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</si>
  <si>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</si>
  <si>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</si>
  <si>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</si>
  <si>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</si>
  <si>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</si>
  <si>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</si>
  <si>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</si>
  <si>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</si>
  <si>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</si>
  <si>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</si>
  <si>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</si>
  <si>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</si>
  <si>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</si>
  <si>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</si>
  <si>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</si>
  <si>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</si>
  <si>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</si>
  <si>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</si>
  <si>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</si>
  <si>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</si>
  <si>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</si>
  <si>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</si>
  <si>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</si>
  <si>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</si>
  <si>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</si>
  <si>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</si>
  <si>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</si>
  <si>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</si>
  <si>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</si>
  <si>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</si>
  <si>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</si>
  <si>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</si>
  <si>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</si>
  <si>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</si>
  <si>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</si>
  <si>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</si>
  <si>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</si>
  <si>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</si>
  <si>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</si>
  <si>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</si>
  <si>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</si>
  <si>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</si>
  <si>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</si>
  <si>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</si>
  <si>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</si>
  <si>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</si>
  <si>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</si>
  <si>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</si>
  <si>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</si>
  <si>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</si>
  <si>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</si>
  <si>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</si>
  <si>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</si>
  <si>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</si>
  <si>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</si>
  <si>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</si>
  <si>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</si>
  <si>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</si>
  <si>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</si>
  <si>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</si>
  <si>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</si>
  <si>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</si>
  <si>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</si>
  <si>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</si>
  <si>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</si>
  <si>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</si>
  <si>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</si>
  <si>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</si>
  <si>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</si>
  <si>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</si>
  <si>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</si>
  <si>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</si>
  <si>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</si>
  <si>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</si>
  <si>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</si>
  <si>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</si>
  <si>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</si>
  <si>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</si>
  <si>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</si>
  <si>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</si>
  <si>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</si>
  <si>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</si>
  <si>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</si>
  <si>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</si>
  <si>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</si>
  <si>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</si>
  <si>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</si>
  <si>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</si>
  <si>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</si>
  <si>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</si>
  <si>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</si>
  <si>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</si>
  <si>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</si>
  <si>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</si>
  <si>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</si>
  <si>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</si>
  <si>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</si>
  <si>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</si>
  <si>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</si>
  <si>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</si>
  <si>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</si>
  <si>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</si>
  <si>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</si>
  <si>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</si>
  <si>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</si>
  <si>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</si>
  <si>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</si>
  <si>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</si>
  <si>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</si>
  <si>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</si>
  <si>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</si>
  <si>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</si>
  <si>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</si>
  <si>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</si>
  <si>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</si>
  <si>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</si>
  <si>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</si>
  <si>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</si>
  <si>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</si>
  <si>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</si>
  <si>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</si>
  <si>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</si>
  <si>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</si>
  <si>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</si>
  <si>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</si>
  <si>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</si>
  <si>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</si>
  <si>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</si>
  <si>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</si>
  <si>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</si>
  <si>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</si>
  <si>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</si>
  <si>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</si>
  <si>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</si>
  <si>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</si>
  <si>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</si>
  <si>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</si>
  <si>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</si>
  <si>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</si>
  <si>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</si>
  <si>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</si>
  <si>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</si>
  <si>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</si>
  <si>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</si>
  <si>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</si>
  <si>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</si>
  <si>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</si>
  <si>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</si>
  <si>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</si>
  <si>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</si>
  <si>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</si>
  <si>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</si>
  <si>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</si>
  <si>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</si>
  <si>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</si>
  <si>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</si>
  <si>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</si>
  <si>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</si>
  <si>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</si>
  <si>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</si>
  <si>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</si>
  <si>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</si>
  <si>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</si>
  <si>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</si>
  <si>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</si>
  <si>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</si>
  <si>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</si>
  <si>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</si>
  <si>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</si>
  <si>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</si>
  <si>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</si>
  <si>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</si>
  <si>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</si>
  <si>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</si>
  <si>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</si>
  <si>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</si>
  <si>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</si>
  <si>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</si>
  <si>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</si>
  <si>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</si>
  <si>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</si>
  <si>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</si>
  <si>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</si>
  <si>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</si>
  <si>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</si>
  <si>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</si>
  <si>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</si>
  <si>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</si>
  <si>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</si>
  <si>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</si>
  <si>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</si>
  <si>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</si>
  <si>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</si>
  <si>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</si>
  <si>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</si>
  <si>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</si>
  <si>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</si>
  <si>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</si>
  <si>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</si>
  <si>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</si>
  <si>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</si>
  <si>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</si>
  <si>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</si>
  <si>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</si>
  <si>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</si>
  <si>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</si>
  <si>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</si>
  <si>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</si>
  <si>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</si>
  <si>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</si>
  <si>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</si>
  <si>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</si>
  <si>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</si>
  <si>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</si>
  <si>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</si>
  <si>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</si>
  <si>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</si>
  <si>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</si>
  <si>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</si>
  <si>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</si>
  <si>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</si>
  <si>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</si>
  <si>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</si>
  <si>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</si>
  <si>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</si>
  <si>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</si>
  <si>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</si>
  <si>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</si>
  <si>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</si>
  <si>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</si>
  <si>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</si>
  <si>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</si>
  <si>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</si>
  <si>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</si>
  <si>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</si>
  <si>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</si>
  <si>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</si>
  <si>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</si>
  <si>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</si>
  <si>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</si>
  <si>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</si>
  <si>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</si>
  <si>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</si>
  <si>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</si>
  <si>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</si>
  <si>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</si>
  <si>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</si>
  <si>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</si>
  <si>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</si>
  <si>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</si>
  <si>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</si>
  <si>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</si>
  <si>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</si>
  <si>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</si>
  <si>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</si>
  <si>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</si>
  <si>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</si>
  <si>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</si>
  <si>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</si>
  <si>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</si>
  <si>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</si>
  <si>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</si>
  <si>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</si>
  <si>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</si>
  <si>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</si>
  <si>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</si>
  <si>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</si>
  <si>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</si>
  <si>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</si>
  <si>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</si>
  <si>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</si>
  <si>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</si>
  <si>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</si>
  <si>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</si>
  <si>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</si>
  <si>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</si>
  <si>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</si>
  <si>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</si>
  <si>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</si>
  <si>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</si>
  <si>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</si>
  <si>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</si>
  <si>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</si>
  <si>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</si>
  <si>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</si>
  <si>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</si>
  <si>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</si>
  <si>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</si>
  <si>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</si>
  <si>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</si>
  <si>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</si>
  <si>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</si>
  <si>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</si>
  <si>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</si>
  <si>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</si>
  <si>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</si>
  <si>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</si>
  <si>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</si>
  <si>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</si>
  <si>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</si>
  <si>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</si>
  <si>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</si>
  <si>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</si>
  <si>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</si>
  <si>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</si>
  <si>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</si>
  <si>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</si>
  <si>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</si>
  <si>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</si>
  <si>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</si>
  <si>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</si>
  <si>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</si>
  <si>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</si>
  <si>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</si>
  <si>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</si>
  <si>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</si>
  <si>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</si>
  <si>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</si>
  <si>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</si>
  <si>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</si>
  <si>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</si>
  <si>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</si>
  <si>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</si>
  <si>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</si>
  <si>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</si>
  <si>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</si>
  <si>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</si>
  <si>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</si>
  <si>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</si>
  <si>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</si>
  <si>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</si>
  <si>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</si>
  <si>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</si>
  <si>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</si>
  <si>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</si>
  <si>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</si>
  <si>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</si>
  <si>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</si>
  <si>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</si>
  <si>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</si>
  <si>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</si>
  <si>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</si>
  <si>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</si>
  <si>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</si>
  <si>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</si>
  <si>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</si>
  <si>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</si>
  <si>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</si>
  <si>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</si>
  <si>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</si>
  <si>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</si>
  <si>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</si>
  <si>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</si>
  <si>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</si>
  <si>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</si>
  <si>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</si>
  <si>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</si>
  <si>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</si>
  <si>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</si>
  <si>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</si>
  <si>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</si>
  <si>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</si>
  <si>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</si>
  <si>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</si>
  <si>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</si>
  <si>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</si>
  <si>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</si>
  <si>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</si>
  <si>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</si>
  <si>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</si>
  <si>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</si>
  <si>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</si>
  <si>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</si>
  <si>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</si>
  <si>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</si>
  <si>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</si>
  <si>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</si>
  <si>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</si>
  <si>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</si>
  <si>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</si>
  <si>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</si>
  <si>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</si>
  <si>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</si>
  <si>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</si>
  <si>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</si>
  <si>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</si>
  <si>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</si>
  <si>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</si>
  <si>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</si>
  <si>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</si>
  <si>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</si>
  <si>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</si>
  <si>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</si>
  <si>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</si>
  <si>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</si>
  <si>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</si>
  <si>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</si>
  <si>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</si>
  <si>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</si>
  <si>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</si>
  <si>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</si>
  <si>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</si>
  <si>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</si>
  <si>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</si>
  <si>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</si>
  <si>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</si>
  <si>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</si>
  <si>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</si>
  <si>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</si>
  <si>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</si>
  <si>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</si>
  <si>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</si>
  <si>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</si>
  <si>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</si>
  <si>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</si>
  <si>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</si>
  <si>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</si>
  <si>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</si>
  <si>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</si>
  <si>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</si>
  <si>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</si>
  <si>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</si>
  <si>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</si>
  <si>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</si>
  <si>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</si>
  <si>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</si>
  <si>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</si>
  <si>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</si>
  <si>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</si>
  <si>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</si>
  <si>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</si>
  <si>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</si>
  <si>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</si>
  <si>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</si>
  <si>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</si>
  <si>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</si>
  <si>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</si>
  <si>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</si>
  <si>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</si>
  <si>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</si>
  <si>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</si>
  <si>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</si>
  <si>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</si>
  <si>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</si>
  <si>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</si>
  <si>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</si>
  <si>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</si>
  <si>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</si>
  <si>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</si>
  <si>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</si>
  <si>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</si>
  <si>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</si>
  <si>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</si>
  <si>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</si>
  <si>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</si>
  <si>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</si>
  <si>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</si>
  <si>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</si>
  <si>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</si>
  <si>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</si>
  <si>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</si>
  <si>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</si>
  <si>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</si>
  <si>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</si>
  <si>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</si>
  <si>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</si>
  <si>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</si>
  <si>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</si>
  <si>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</si>
  <si>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</si>
  <si>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</si>
  <si>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</si>
  <si>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</si>
  <si>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</si>
  <si>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</si>
  <si>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</si>
  <si>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</si>
  <si>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</si>
  <si>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</si>
  <si>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</si>
  <si>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</si>
  <si>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</si>
  <si>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</si>
  <si>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</si>
  <si>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</si>
  <si>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</si>
  <si>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</si>
  <si>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</si>
  <si>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</si>
  <si>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</si>
  <si>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</si>
  <si>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</si>
  <si>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</si>
  <si>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</si>
  <si>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</si>
  <si>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</si>
  <si>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</si>
  <si>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</si>
  <si>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</si>
  <si>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</si>
  <si>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</si>
  <si>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</si>
  <si>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</si>
  <si>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</si>
  <si>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</si>
  <si>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</si>
  <si>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</si>
  <si>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</si>
  <si>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</si>
  <si>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</si>
  <si>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</si>
  <si>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</si>
  <si>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</si>
  <si>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</si>
  <si>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</si>
  <si>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</si>
  <si>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</si>
  <si>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</si>
  <si>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</si>
  <si>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</si>
  <si>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</si>
  <si>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</si>
  <si>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</si>
  <si>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</si>
  <si>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</si>
  <si>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</si>
  <si>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</si>
  <si>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</si>
  <si>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</si>
  <si>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</si>
  <si>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</si>
  <si>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</si>
  <si>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</si>
  <si>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</si>
  <si>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</si>
  <si>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</si>
  <si>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</si>
  <si>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</si>
  <si>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</si>
  <si>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</si>
  <si>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</si>
  <si>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</si>
  <si>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</si>
  <si>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</si>
  <si>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</si>
  <si>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</si>
  <si>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</si>
  <si>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</si>
  <si>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</si>
  <si>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</si>
  <si>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</si>
  <si>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</si>
  <si>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</si>
  <si>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</si>
  <si>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</si>
  <si>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</si>
  <si>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</si>
  <si>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</si>
  <si>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</si>
  <si>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</si>
  <si>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</si>
  <si>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</si>
  <si>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</si>
  <si>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</si>
  <si>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</si>
  <si>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</si>
  <si>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</si>
  <si>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</si>
  <si>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</si>
  <si>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</si>
  <si>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</si>
  <si>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</si>
  <si>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</si>
  <si>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</si>
  <si>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</si>
  <si>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</si>
  <si>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</si>
  <si>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</si>
  <si>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</si>
  <si>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</si>
  <si>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</si>
  <si>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</si>
  <si>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</si>
  <si>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</si>
  <si>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</si>
  <si>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</si>
  <si>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</si>
  <si>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</si>
  <si>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</si>
  <si>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</si>
  <si>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</si>
  <si>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</si>
  <si>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</si>
  <si>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</si>
  <si>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</si>
  <si>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</si>
  <si>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</si>
  <si>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</si>
  <si>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</si>
  <si>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</si>
  <si>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</si>
  <si>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</si>
  <si>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</si>
  <si>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</si>
  <si>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</si>
  <si>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</si>
  <si>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</si>
  <si>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</si>
  <si>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</si>
  <si>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</si>
  <si>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</si>
  <si>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</si>
  <si>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</si>
  <si>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</si>
  <si>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</si>
  <si>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</si>
  <si>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</si>
  <si>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</si>
  <si>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</si>
  <si>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</si>
  <si>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</si>
  <si>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</si>
  <si>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</si>
  <si>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</si>
  <si>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</si>
  <si>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</si>
  <si>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</si>
  <si>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</si>
  <si>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</si>
  <si>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</si>
  <si>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</si>
  <si>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</si>
  <si>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</si>
  <si>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</si>
  <si>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</si>
  <si>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</si>
  <si>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</si>
  <si>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</si>
  <si>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</si>
  <si>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</si>
  <si>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</si>
  <si>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</si>
  <si>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</si>
  <si>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</si>
  <si>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</si>
  <si>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</si>
  <si>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</si>
  <si>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</si>
  <si>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</si>
  <si>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</si>
  <si>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</si>
  <si>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</si>
  <si>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</si>
  <si>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</si>
  <si>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</si>
  <si>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</si>
  <si>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</si>
  <si>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</si>
  <si>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</si>
  <si>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</si>
  <si>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</si>
  <si>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</si>
  <si>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</si>
  <si>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</si>
  <si>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</si>
  <si>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</si>
  <si>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</si>
  <si>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</si>
  <si>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</si>
  <si>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</si>
  <si>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</si>
  <si>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</si>
  <si>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</si>
  <si>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</si>
  <si>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</si>
  <si>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</si>
  <si>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</si>
  <si>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</si>
  <si>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</si>
  <si>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</si>
  <si>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</si>
  <si>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</si>
  <si>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</si>
  <si>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</si>
  <si>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</si>
  <si>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</si>
  <si>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</si>
  <si>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</si>
  <si>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</si>
  <si>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</si>
  <si>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</si>
  <si>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</si>
  <si>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</si>
  <si>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</si>
  <si>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</si>
  <si>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</si>
  <si>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</si>
  <si>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</si>
  <si>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</si>
  <si>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</si>
  <si>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</si>
  <si>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</si>
  <si>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</si>
  <si>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</si>
  <si>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</si>
  <si>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</si>
  <si>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</si>
  <si>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</si>
  <si>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</si>
  <si>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</si>
  <si>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</si>
  <si>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</si>
  <si>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</si>
  <si>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</si>
  <si>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</si>
  <si>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</si>
  <si>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</si>
  <si>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</si>
  <si>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</si>
  <si>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</si>
  <si>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</si>
  <si>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</si>
  <si>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</si>
  <si>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</si>
  <si>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</si>
  <si>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</si>
  <si>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</si>
  <si>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</si>
  <si>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</si>
  <si>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</si>
  <si>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</si>
  <si>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</si>
  <si>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</si>
  <si>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</si>
  <si>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</si>
  <si>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</si>
  <si>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</si>
  <si>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</si>
  <si>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</si>
  <si>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</si>
  <si>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</si>
  <si>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</si>
  <si>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</si>
  <si>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</si>
  <si>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</si>
  <si>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</si>
  <si>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</si>
  <si>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</si>
  <si>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</si>
  <si>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</si>
  <si>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</si>
  <si>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</si>
  <si>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</si>
  <si>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</si>
  <si>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</si>
  <si>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</si>
  <si>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</si>
  <si>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</si>
  <si>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</si>
  <si>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</si>
  <si>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</si>
  <si>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</si>
  <si>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</si>
  <si>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</si>
  <si>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</si>
  <si>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</si>
  <si>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</si>
  <si>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</si>
  <si>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</si>
  <si>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</si>
  <si>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</si>
  <si>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</si>
  <si>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</si>
  <si>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</si>
  <si>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</si>
  <si>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</si>
  <si>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</si>
  <si>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</si>
  <si>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</si>
  <si>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</si>
  <si>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</si>
  <si>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</si>
  <si>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</si>
  <si>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</si>
  <si>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</si>
  <si>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</si>
  <si>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</si>
  <si>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</si>
  <si>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</si>
  <si>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</si>
  <si>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</si>
  <si>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</si>
  <si>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</si>
  <si>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</si>
  <si>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</si>
  <si>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</si>
  <si>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</si>
  <si>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</si>
  <si>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</si>
  <si>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</si>
  <si>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</si>
  <si>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</si>
  <si>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</si>
  <si>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</si>
  <si>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</si>
  <si>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</si>
  <si>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</si>
  <si>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</si>
  <si>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</si>
  <si>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</si>
  <si>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</si>
  <si>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</si>
  <si>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</si>
  <si>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</si>
  <si>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</si>
  <si>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</si>
  <si>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</si>
  <si>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</si>
  <si>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</si>
  <si>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</si>
  <si>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</si>
  <si>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</si>
  <si>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</si>
  <si>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</si>
  <si>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</si>
  <si>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</si>
  <si>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</si>
  <si>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</si>
  <si>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</si>
  <si>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</si>
  <si>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</si>
  <si>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</si>
  <si>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</si>
  <si>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</si>
  <si>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</si>
  <si>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</si>
  <si>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</si>
  <si>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</si>
  <si>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</si>
  <si>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</si>
  <si>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</si>
  <si>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</si>
  <si>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</si>
  <si>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</si>
  <si>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</si>
  <si>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</si>
  <si>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</si>
  <si>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</si>
  <si>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</si>
  <si>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</si>
  <si>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</si>
  <si>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</si>
  <si>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</si>
  <si>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</si>
  <si>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</si>
  <si>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</si>
  <si>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</si>
  <si>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</si>
  <si>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</si>
  <si>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</si>
  <si>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</si>
  <si>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</si>
  <si>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</si>
  <si>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</si>
  <si>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</si>
  <si>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</si>
  <si>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</si>
  <si>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</si>
  <si>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</si>
  <si>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</si>
  <si>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</si>
  <si>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</si>
  <si>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</si>
  <si>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</si>
  <si>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</si>
  <si>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</si>
  <si>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</si>
  <si>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</si>
  <si>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</si>
  <si>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</si>
  <si>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</si>
  <si>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</si>
  <si>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</si>
  <si>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</si>
  <si>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</si>
  <si>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</si>
  <si>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</si>
  <si>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</si>
  <si>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</si>
  <si>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</si>
  <si>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</si>
  <si>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</si>
  <si>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</si>
  <si>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</si>
  <si>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</si>
  <si>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</si>
  <si>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</si>
  <si>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</si>
  <si>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</si>
  <si>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</si>
  <si>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</si>
  <si>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</si>
  <si>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</si>
  <si>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</si>
  <si>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</si>
  <si>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</si>
  <si>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</si>
  <si>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</si>
  <si>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</si>
  <si>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</si>
  <si>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</si>
  <si>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</si>
  <si>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</si>
  <si>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</si>
  <si>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</si>
  <si>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</si>
  <si>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</si>
  <si>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</si>
  <si>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</si>
  <si>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</si>
  <si>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</si>
  <si>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</si>
  <si>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</si>
  <si>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</si>
  <si>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</si>
  <si>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</si>
  <si>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</si>
  <si>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</si>
  <si>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</si>
  <si>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</si>
  <si>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</si>
  <si>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</si>
  <si>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</si>
  <si>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</si>
  <si>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</si>
  <si>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</si>
  <si>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</si>
  <si>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</si>
  <si>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</si>
  <si>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</si>
  <si>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</si>
  <si>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</si>
  <si>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</si>
  <si>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</si>
  <si>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</si>
  <si>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</si>
  <si>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</si>
  <si>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</si>
  <si>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</si>
  <si>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</si>
  <si>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</si>
  <si>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</si>
  <si>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</si>
  <si>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</si>
  <si>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</si>
  <si>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</si>
  <si>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</si>
  <si>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</si>
  <si>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</si>
  <si>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</si>
  <si>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</si>
  <si>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</si>
  <si>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</si>
  <si>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</si>
  <si>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</si>
  <si>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</si>
  <si>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</si>
  <si>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</si>
  <si>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</si>
  <si>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</si>
  <si>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</si>
  <si>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</si>
  <si>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</si>
  <si>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</si>
  <si>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</si>
  <si>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</si>
  <si>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</si>
  <si>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</si>
  <si>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</si>
  <si>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</si>
  <si>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</si>
  <si>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</si>
  <si>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</si>
  <si>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</si>
  <si>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</si>
  <si>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</si>
  <si>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</si>
  <si>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</si>
  <si>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</si>
  <si>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</si>
  <si>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</si>
  <si>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</si>
  <si>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</si>
  <si>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</si>
  <si>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</si>
  <si>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</si>
  <si>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</si>
  <si>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</si>
  <si>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</si>
  <si>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</si>
  <si>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</si>
  <si>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</si>
  <si>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</si>
  <si>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</si>
  <si>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</si>
  <si>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</si>
  <si>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</si>
  <si>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</si>
  <si>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</si>
  <si>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</si>
  <si>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</si>
  <si>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</si>
  <si>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</si>
  <si>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</si>
  <si>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</si>
  <si>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</si>
  <si>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</si>
  <si>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</si>
  <si>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</si>
  <si>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</si>
  <si>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</si>
  <si>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</si>
  <si>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</si>
  <si>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</si>
  <si>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</si>
  <si>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</si>
  <si>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</si>
  <si>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</si>
  <si>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</si>
  <si>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</si>
  <si>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</si>
  <si>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</si>
  <si>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</si>
  <si>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</si>
  <si>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</si>
  <si>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</si>
  <si>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</si>
  <si>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</si>
  <si>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</si>
  <si>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</si>
  <si>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</si>
  <si>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</si>
  <si>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</si>
  <si>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</si>
  <si>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</si>
  <si>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</si>
  <si>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</si>
  <si>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</si>
  <si>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</si>
  <si>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</si>
  <si>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</si>
  <si>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</si>
  <si>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</si>
  <si>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</si>
  <si>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</si>
  <si>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</si>
  <si>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</si>
  <si>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</si>
  <si>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</si>
  <si>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</si>
  <si>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</si>
  <si>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</si>
  <si>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</si>
  <si>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</si>
  <si>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</si>
  <si>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</si>
  <si>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</si>
  <si>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</si>
  <si>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</si>
  <si>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</si>
  <si>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</si>
  <si>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</si>
  <si>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</si>
  <si>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</si>
  <si>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</si>
  <si>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</si>
  <si>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</si>
  <si>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</si>
  <si>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</si>
  <si>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</si>
  <si>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</si>
  <si>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</si>
  <si>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</si>
  <si>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</si>
  <si>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</si>
  <si>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</si>
  <si>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</si>
  <si>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</si>
  <si>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</si>
  <si>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</si>
  <si>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</si>
  <si>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</si>
  <si>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</si>
  <si>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</si>
  <si>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</si>
  <si>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</si>
  <si>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</si>
  <si>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</si>
  <si>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</si>
  <si>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</si>
  <si>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</si>
  <si>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</si>
  <si>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</si>
  <si>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</si>
  <si>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</si>
  <si>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</si>
  <si>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</si>
  <si>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</si>
  <si>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</si>
  <si>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</si>
  <si>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</si>
  <si>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</si>
  <si>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</si>
  <si>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</si>
  <si>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</si>
  <si>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</si>
  <si>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</si>
  <si>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</si>
  <si>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</si>
  <si>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</si>
  <si>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</si>
  <si>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</si>
  <si>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</si>
  <si>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</si>
  <si>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</si>
  <si>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</si>
  <si>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</si>
  <si>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</si>
  <si>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</si>
  <si>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</si>
  <si>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</si>
  <si>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</si>
  <si>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</si>
  <si>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</si>
  <si>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</si>
  <si>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</si>
  <si>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</si>
  <si>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</si>
  <si>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</si>
  <si>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</si>
  <si>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</si>
  <si>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</si>
  <si>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</si>
  <si>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</si>
  <si>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</si>
  <si>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</si>
  <si>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</si>
  <si>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</si>
  <si>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</si>
  <si>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</si>
  <si>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</si>
  <si>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</si>
  <si>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</si>
  <si>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</si>
  <si>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</si>
  <si>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</si>
  <si>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</si>
  <si>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</si>
  <si>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</si>
  <si>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</si>
  <si>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</si>
  <si>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</si>
  <si>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</si>
  <si>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</si>
  <si>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</si>
  <si>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</si>
  <si>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</si>
  <si>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</si>
  <si>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</si>
  <si>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</si>
  <si>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</si>
  <si>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</si>
  <si>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</si>
  <si>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</si>
  <si>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</si>
  <si>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</si>
  <si>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</si>
  <si>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</si>
  <si>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</si>
  <si>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</si>
  <si>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</si>
  <si>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</si>
  <si>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</si>
  <si>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</si>
  <si>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</si>
  <si>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</si>
  <si>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</si>
  <si>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</si>
  <si>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</si>
  <si>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</si>
  <si>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</si>
  <si>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</si>
  <si>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</si>
  <si>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</si>
  <si>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</si>
  <si>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</si>
  <si>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</si>
  <si>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</si>
  <si>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</si>
  <si>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</si>
  <si>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</si>
  <si>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</si>
  <si>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</si>
  <si>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</si>
  <si>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</si>
  <si>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</si>
  <si>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</si>
  <si>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</si>
  <si>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</si>
  <si>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</si>
  <si>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</si>
  <si>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</si>
  <si>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</si>
  <si>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</si>
  <si>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</si>
  <si>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</si>
  <si>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</si>
  <si>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</si>
  <si>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</si>
  <si>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</si>
  <si>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</si>
  <si>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</si>
  <si>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</si>
  <si>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</si>
  <si>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</si>
  <si>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</si>
  <si>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</si>
  <si>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</si>
  <si>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</si>
  <si>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</si>
  <si>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</si>
  <si>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</si>
  <si>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</si>
  <si>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</si>
  <si>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</si>
  <si>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</si>
  <si>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</si>
  <si>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</si>
  <si>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</si>
  <si>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</si>
  <si>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</si>
  <si>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</si>
  <si>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</si>
  <si>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</si>
  <si>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</si>
  <si>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</si>
  <si>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</si>
  <si>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</si>
  <si>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</si>
  <si>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</si>
  <si>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</si>
  <si>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</si>
  <si>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</si>
  <si>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</si>
  <si>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</si>
  <si>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</si>
  <si>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</si>
  <si>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</si>
  <si>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</si>
  <si>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</si>
  <si>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</si>
  <si>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</si>
  <si>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</si>
  <si>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</si>
  <si>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</si>
  <si>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</si>
  <si>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</si>
  <si>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</si>
  <si>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</si>
  <si>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</si>
  <si>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</si>
  <si>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</si>
  <si>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</si>
  <si>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</si>
  <si>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</si>
  <si>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</si>
  <si>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</si>
  <si>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</si>
  <si>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</si>
  <si>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</si>
  <si>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</si>
  <si>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</si>
  <si>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</si>
  <si>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</si>
  <si>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</si>
  <si>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</si>
  <si>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</si>
  <si>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</si>
  <si>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</si>
  <si>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</si>
  <si>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</si>
  <si>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</si>
  <si>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</si>
  <si>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</si>
  <si>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</si>
  <si>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</si>
  <si>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</si>
  <si>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</si>
  <si>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</si>
  <si>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</si>
  <si>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</si>
  <si>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</si>
  <si>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</si>
  <si>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</si>
  <si>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</si>
  <si>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</si>
  <si>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</si>
  <si>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</si>
  <si>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</si>
  <si>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</si>
  <si>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</si>
  <si>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</si>
  <si>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</si>
  <si>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</si>
  <si>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</si>
  <si>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</si>
  <si>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</si>
  <si>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</si>
  <si>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</si>
  <si>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</si>
  <si>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</si>
  <si>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</si>
  <si>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</si>
  <si>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</si>
  <si>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</si>
  <si>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</si>
  <si>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</si>
  <si>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</si>
  <si>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</si>
  <si>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</si>
  <si>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</si>
  <si>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</si>
  <si>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</si>
  <si>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</si>
  <si>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</si>
  <si>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</si>
  <si>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</si>
  <si>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</si>
  <si>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</si>
  <si>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</si>
  <si>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</si>
  <si>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</si>
  <si>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</si>
  <si>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</si>
  <si>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</si>
  <si>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</si>
  <si>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</si>
  <si>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</si>
  <si>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</si>
  <si>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</si>
  <si>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</si>
  <si>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</si>
  <si>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</si>
  <si>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</si>
  <si>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</si>
  <si>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</si>
  <si>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</si>
  <si>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</si>
  <si>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</si>
  <si>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</si>
  <si>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</si>
  <si>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</si>
  <si>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</si>
  <si>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</si>
  <si>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</si>
  <si>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</si>
  <si>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</si>
  <si>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</si>
  <si>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</si>
  <si>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</si>
  <si>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</si>
  <si>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</si>
  <si>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</si>
  <si>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</si>
  <si>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</si>
  <si>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</si>
  <si>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</si>
  <si>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</si>
  <si>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</si>
  <si>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</si>
  <si>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</si>
  <si>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</si>
  <si>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</si>
  <si>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</si>
  <si>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</si>
  <si>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</si>
  <si>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</si>
  <si>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</si>
  <si>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</si>
  <si>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</si>
  <si>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</si>
  <si>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</si>
  <si>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</si>
  <si>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</si>
  <si>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</si>
  <si>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</si>
  <si>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</si>
  <si>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</si>
  <si>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</si>
  <si>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</si>
  <si>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</si>
  <si>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</si>
  <si>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</si>
  <si>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</si>
  <si>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</si>
  <si>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</si>
  <si>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</si>
  <si>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</si>
  <si>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</si>
  <si>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</si>
  <si>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</si>
  <si>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</si>
  <si>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</si>
  <si>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</si>
  <si>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</si>
  <si>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</si>
  <si>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</si>
  <si>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</si>
  <si>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</si>
  <si>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</si>
  <si>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</si>
  <si>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</si>
  <si>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</si>
  <si>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</si>
  <si>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</si>
  <si>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</si>
  <si>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</si>
  <si>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</si>
  <si>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</si>
  <si>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</si>
  <si>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</si>
  <si>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</si>
  <si>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</si>
  <si>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</si>
  <si>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</si>
  <si>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</si>
  <si>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</si>
  <si>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</si>
  <si>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</si>
  <si>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</si>
  <si>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</si>
  <si>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</si>
  <si>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</si>
  <si>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</si>
  <si>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</si>
  <si>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</si>
  <si>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</si>
  <si>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</si>
  <si>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</si>
  <si>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</si>
  <si>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</si>
  <si>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</si>
  <si>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</si>
  <si>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</si>
  <si>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</si>
  <si>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</si>
  <si>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</si>
  <si>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</si>
  <si>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</si>
  <si>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</si>
  <si>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</si>
  <si>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</si>
  <si>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</si>
  <si>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</si>
  <si>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</si>
  <si>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</si>
  <si>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</si>
  <si>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</si>
  <si>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</si>
  <si>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</si>
  <si>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</si>
  <si>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</si>
  <si>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</si>
  <si>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</si>
  <si>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</si>
  <si>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</si>
  <si>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</si>
  <si>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</si>
  <si>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</si>
  <si>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</si>
  <si>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</si>
  <si>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</si>
  <si>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</si>
  <si>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</si>
  <si>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</si>
  <si>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</si>
  <si>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</si>
  <si>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</si>
  <si>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</si>
  <si>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</si>
  <si>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</si>
  <si>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</si>
  <si>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</si>
  <si>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</si>
  <si>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</si>
  <si>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</si>
  <si>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</si>
  <si>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</si>
  <si>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</si>
  <si>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</si>
  <si>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</si>
  <si>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</si>
  <si>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</si>
  <si>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</si>
  <si>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</si>
  <si>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</si>
  <si>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</si>
  <si>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</si>
  <si>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</si>
  <si>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</si>
  <si>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</si>
  <si>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</si>
  <si>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</si>
  <si>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</si>
  <si>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</si>
  <si>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</si>
  <si>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</si>
  <si>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</si>
  <si>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</si>
  <si>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</si>
  <si>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</si>
  <si>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</si>
  <si>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</si>
  <si>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</si>
  <si>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</si>
  <si>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</si>
  <si>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</si>
  <si>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</si>
  <si>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</si>
  <si>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</si>
  <si>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</si>
  <si>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</si>
  <si>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</si>
  <si>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</si>
  <si>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</si>
  <si>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</si>
  <si>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</si>
  <si>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</si>
  <si>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</si>
  <si>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</si>
  <si>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</si>
  <si>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</si>
  <si>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</si>
  <si>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</si>
  <si>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</si>
  <si>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</si>
  <si>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</si>
  <si>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</si>
  <si>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</si>
  <si>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</si>
  <si>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</si>
  <si>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</si>
  <si>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</si>
  <si>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</si>
  <si>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</si>
  <si>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</si>
  <si>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</si>
  <si>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</si>
  <si>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</si>
  <si>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</si>
  <si>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</si>
  <si>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</si>
  <si>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</si>
  <si>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</si>
  <si>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</si>
  <si>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</si>
  <si>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</si>
  <si>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</si>
  <si>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</si>
  <si>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</si>
  <si>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</si>
  <si>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</si>
  <si>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</si>
  <si>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</si>
  <si>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</si>
  <si>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</si>
  <si>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</si>
  <si>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</si>
  <si>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</si>
  <si>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</si>
  <si>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</si>
  <si>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</si>
  <si>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</si>
  <si>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</si>
  <si>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</si>
  <si>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</si>
  <si>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</si>
  <si>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</si>
  <si>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</si>
  <si>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</si>
  <si>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</si>
  <si>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</si>
  <si>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</si>
  <si>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</si>
  <si>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</si>
  <si>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</si>
  <si>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</si>
  <si>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</si>
  <si>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</si>
  <si>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</si>
  <si>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</si>
  <si>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</si>
  <si>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</si>
  <si>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</si>
  <si>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</si>
  <si>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</si>
  <si>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</si>
  <si>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</si>
  <si>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</si>
  <si>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</si>
  <si>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</si>
  <si>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</si>
  <si>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</si>
  <si>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</si>
  <si>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</si>
  <si>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</si>
  <si>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</si>
  <si>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</si>
  <si>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</si>
  <si>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</si>
  <si>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</si>
  <si>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</si>
  <si>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</si>
  <si>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</si>
  <si>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</si>
  <si>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</si>
  <si>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</si>
  <si>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</si>
  <si>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</si>
  <si>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</si>
  <si>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</si>
  <si>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</si>
  <si>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</si>
  <si>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</si>
  <si>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</si>
  <si>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</si>
  <si>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</si>
  <si>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</si>
  <si>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</si>
  <si>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</si>
  <si>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</si>
  <si>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</si>
  <si>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</si>
  <si>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</si>
  <si>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</si>
  <si>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</si>
  <si>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</si>
  <si>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</si>
  <si>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</si>
  <si>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</si>
  <si>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</si>
  <si>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</si>
  <si>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</si>
  <si>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</si>
  <si>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</si>
  <si>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</si>
  <si>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</si>
  <si>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</si>
  <si>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</si>
  <si>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</si>
  <si>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</si>
  <si>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</si>
  <si>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</si>
  <si>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</si>
  <si>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</si>
  <si>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</si>
  <si>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</si>
  <si>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</si>
  <si>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</si>
  <si>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</si>
  <si>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</si>
  <si>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</si>
  <si>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</si>
  <si>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</si>
  <si>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</si>
  <si>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</si>
  <si>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</si>
  <si>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</si>
  <si>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</si>
  <si>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</si>
  <si>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</si>
  <si>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</si>
  <si>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</si>
  <si>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</si>
  <si>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</si>
  <si>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</si>
  <si>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</si>
  <si>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</si>
  <si>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</si>
  <si>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</si>
  <si>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</si>
  <si>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</si>
  <si>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</si>
  <si>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</si>
  <si>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</si>
  <si>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</si>
  <si>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</si>
  <si>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</si>
  <si>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</si>
  <si>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</si>
  <si>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</si>
  <si>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</si>
  <si>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</si>
  <si>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</si>
  <si>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</si>
  <si>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</si>
  <si>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</si>
  <si>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</si>
  <si>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</si>
  <si>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</si>
  <si>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</si>
  <si>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</si>
  <si>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</si>
  <si>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</si>
  <si>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</si>
  <si>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</si>
  <si>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</si>
  <si>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</si>
  <si>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</si>
  <si>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</si>
  <si>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</si>
  <si>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</si>
  <si>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</si>
  <si>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</si>
  <si>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</si>
  <si>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</si>
  <si>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</si>
  <si>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</si>
  <si>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</si>
  <si>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</si>
  <si>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</si>
  <si>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</si>
  <si>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</si>
  <si>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</si>
  <si>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</si>
  <si>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</si>
  <si>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</si>
  <si>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</si>
  <si>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</si>
  <si>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</si>
  <si>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</si>
  <si>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</si>
  <si>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</si>
  <si>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</si>
  <si>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</si>
  <si>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</si>
  <si>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</si>
  <si>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</si>
  <si>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</si>
  <si>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</si>
  <si>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</si>
  <si>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</si>
  <si>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</si>
  <si>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</si>
  <si>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</si>
  <si>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</si>
  <si>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</si>
  <si>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</si>
  <si>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</si>
  <si>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</si>
  <si>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</si>
  <si>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</si>
  <si>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</si>
  <si>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</si>
  <si>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</si>
  <si>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</si>
  <si>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</si>
  <si>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</si>
  <si>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</si>
  <si>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</si>
  <si>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</si>
  <si>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</si>
  <si>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</si>
  <si>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</si>
  <si>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</si>
  <si>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</si>
  <si>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</si>
  <si>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</si>
  <si>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</si>
  <si>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</si>
  <si>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</si>
  <si>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</si>
  <si>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</si>
  <si>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</si>
  <si>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</si>
  <si>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</si>
  <si>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</si>
  <si>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</si>
  <si>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</si>
  <si>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</si>
  <si>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</si>
  <si>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</si>
  <si>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</si>
  <si>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</si>
  <si>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</si>
  <si>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</si>
  <si>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</si>
  <si>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</si>
  <si>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</si>
  <si>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</si>
  <si>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</si>
  <si>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</si>
  <si>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</si>
  <si>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</si>
  <si>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</si>
  <si>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</si>
  <si>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</si>
  <si>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</si>
  <si>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</si>
  <si>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</si>
  <si>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</si>
  <si>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</si>
  <si>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</si>
  <si>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</si>
  <si>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</si>
  <si>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</si>
  <si>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</si>
  <si>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</si>
  <si>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</si>
  <si>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</si>
  <si>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</si>
  <si>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</si>
  <si>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</si>
  <si>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</si>
  <si>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</si>
  <si>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</si>
  <si>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</si>
  <si>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</si>
  <si>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</si>
  <si>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</si>
  <si>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</si>
  <si>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</si>
  <si>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</si>
  <si>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</si>
  <si>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</si>
  <si>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</si>
  <si>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</si>
  <si>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</si>
  <si>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</si>
  <si>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</si>
  <si>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</si>
  <si>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</si>
  <si>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</si>
  <si>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</si>
  <si>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</si>
  <si>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</si>
  <si>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</si>
  <si>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</si>
  <si>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</si>
  <si>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</si>
  <si>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</si>
  <si>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</si>
  <si>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</si>
  <si>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</si>
  <si>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</si>
  <si>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</si>
  <si>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</si>
  <si>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</si>
  <si>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</si>
  <si>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</si>
  <si>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</si>
  <si>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</si>
  <si>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</si>
  <si>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</si>
  <si>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</si>
  <si>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</si>
  <si>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</si>
  <si>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</si>
  <si>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</si>
  <si>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</si>
  <si>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</si>
  <si>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</si>
  <si>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</si>
  <si>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</si>
  <si>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</si>
  <si>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</si>
  <si>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</si>
  <si>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</si>
  <si>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</si>
  <si>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</si>
  <si>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</si>
  <si>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</si>
  <si>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</si>
  <si>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</si>
  <si>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</si>
  <si>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</si>
  <si>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</si>
  <si>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</si>
  <si>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</si>
  <si>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</si>
  <si>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</si>
  <si>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</si>
  <si>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</si>
  <si>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</si>
  <si>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</si>
  <si>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</si>
  <si>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</si>
  <si>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</si>
  <si>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</si>
  <si>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</si>
  <si>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</si>
  <si>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</si>
  <si>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</si>
  <si>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</si>
  <si>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</si>
  <si>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</si>
  <si>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</si>
  <si>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</si>
  <si>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</si>
  <si>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</si>
  <si>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</si>
  <si>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</si>
  <si>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</si>
  <si>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</si>
  <si>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</si>
  <si>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</si>
  <si>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</si>
  <si>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</si>
  <si>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</si>
  <si>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</si>
  <si>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</si>
  <si>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</si>
  <si>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</si>
  <si>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</si>
  <si>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</si>
  <si>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</si>
  <si>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</si>
  <si>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</si>
  <si>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</si>
  <si>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</si>
  <si>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</si>
  <si>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</si>
  <si>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</si>
  <si>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</si>
  <si>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</si>
  <si>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</si>
  <si>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</si>
  <si>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</si>
  <si>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</si>
  <si>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</si>
  <si>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</si>
  <si>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</si>
  <si>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</si>
  <si>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</si>
  <si>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</si>
  <si>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</si>
  <si>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</si>
  <si>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</si>
  <si>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</si>
  <si>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</si>
  <si>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</si>
  <si>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</si>
  <si>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</si>
  <si>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</si>
  <si>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</si>
  <si>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</si>
  <si>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</si>
  <si>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</si>
  <si>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</si>
  <si>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</si>
  <si>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</si>
  <si>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</si>
  <si>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</si>
  <si>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</si>
  <si>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</si>
  <si>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</si>
  <si>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</si>
  <si>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</si>
  <si>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</si>
  <si>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</si>
  <si>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</si>
  <si>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</si>
  <si>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</si>
  <si>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</si>
  <si>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</si>
  <si>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</si>
  <si>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</si>
  <si>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</si>
  <si>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</si>
  <si>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</si>
  <si>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</si>
  <si>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</si>
  <si>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</si>
  <si>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</si>
  <si>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</si>
  <si>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</si>
  <si>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</si>
  <si>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</si>
  <si>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</si>
  <si>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</si>
  <si>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</si>
  <si>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</si>
  <si>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</si>
  <si>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</si>
  <si>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</si>
  <si>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</si>
  <si>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</si>
  <si>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</si>
  <si>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</si>
  <si>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</si>
  <si>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</si>
  <si>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</si>
  <si>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</si>
  <si>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</si>
  <si>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</si>
  <si>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</si>
  <si>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</si>
  <si>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</si>
  <si>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</si>
  <si>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</si>
  <si>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</si>
  <si>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</si>
  <si>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</si>
  <si>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</si>
  <si>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</si>
  <si>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</si>
  <si>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</si>
  <si>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</si>
  <si>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</si>
  <si>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</si>
  <si>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</si>
  <si>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</si>
  <si>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</si>
  <si>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</si>
  <si>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</si>
  <si>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</si>
  <si>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</si>
  <si>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</si>
  <si>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</si>
  <si>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</si>
  <si>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</si>
  <si>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</si>
  <si>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</si>
  <si>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</si>
  <si>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</si>
  <si>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</si>
  <si>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</si>
  <si>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</si>
  <si>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</si>
  <si>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</si>
  <si>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</si>
  <si>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</si>
  <si>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</si>
  <si>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</si>
  <si>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</si>
  <si>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</si>
  <si>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</si>
  <si>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</si>
  <si>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</si>
  <si>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</si>
  <si>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</si>
  <si>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</si>
  <si>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</si>
  <si>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</si>
  <si>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</si>
  <si>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</si>
  <si>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</si>
  <si>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</si>
  <si>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</si>
  <si>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</si>
  <si>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</si>
  <si>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</si>
  <si>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</si>
  <si>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</si>
  <si>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</si>
  <si>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</si>
  <si>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</si>
  <si>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</si>
  <si>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</si>
  <si>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</si>
  <si>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</si>
  <si>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</si>
  <si>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</si>
  <si>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</si>
  <si>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</si>
  <si>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</si>
  <si>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</si>
  <si>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</si>
  <si>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</si>
  <si>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</si>
  <si>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</si>
  <si>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</si>
  <si>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</si>
  <si>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</si>
  <si>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</si>
  <si>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</si>
  <si>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</si>
  <si>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</si>
  <si>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</si>
  <si>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</si>
  <si>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</si>
  <si>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</si>
  <si>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</si>
  <si>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</si>
  <si>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</si>
  <si>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</si>
  <si>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</si>
  <si>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</si>
  <si>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</si>
  <si>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</si>
  <si>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</si>
  <si>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</si>
  <si>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</si>
  <si>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</si>
  <si>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</si>
  <si>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</si>
  <si>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</si>
  <si>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</si>
  <si>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</si>
  <si>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</si>
  <si>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</si>
  <si>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</si>
  <si>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</si>
  <si>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</si>
  <si>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</si>
  <si>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</si>
  <si>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</si>
  <si>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</si>
  <si>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</si>
  <si>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</si>
  <si>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</si>
  <si>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</si>
  <si>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</si>
  <si>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</si>
  <si>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</si>
  <si>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</si>
  <si>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</si>
  <si>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</si>
  <si>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</si>
  <si>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</si>
  <si>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</si>
  <si>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</si>
  <si>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</si>
  <si>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</si>
  <si>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</si>
  <si>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</si>
  <si>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</si>
  <si>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</si>
  <si>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</si>
  <si>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</si>
  <si>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</si>
  <si>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</si>
  <si>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</si>
  <si>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</si>
  <si>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</si>
  <si>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</si>
  <si>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</si>
  <si>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</si>
  <si>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</si>
  <si>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</si>
  <si>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</si>
  <si>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</si>
  <si>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</si>
  <si>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</si>
  <si>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</si>
  <si>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</si>
  <si>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</si>
  <si>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</si>
  <si>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</si>
  <si>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</si>
  <si>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</si>
  <si>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</si>
  <si>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</si>
  <si>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</si>
  <si>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</si>
  <si>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</si>
  <si>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</si>
  <si>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</si>
  <si>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</si>
  <si>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</si>
  <si>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</si>
  <si>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</si>
  <si>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</si>
  <si>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</si>
  <si>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</si>
  <si>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</si>
  <si>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</si>
  <si>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</si>
  <si>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</si>
  <si>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</si>
  <si>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</si>
  <si>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</si>
  <si>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</si>
  <si>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</si>
  <si>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</si>
  <si>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</si>
  <si>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</si>
  <si>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</si>
  <si>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</si>
  <si>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</si>
  <si>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</si>
  <si>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</si>
  <si>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</si>
  <si>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</si>
  <si>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</si>
  <si>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</si>
  <si>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</si>
  <si>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</si>
  <si>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</si>
  <si>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</si>
  <si>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</si>
  <si>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</si>
  <si>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</si>
  <si>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</si>
  <si>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</si>
  <si>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</si>
  <si>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</si>
  <si>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</si>
  <si>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</si>
  <si>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</si>
  <si>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</si>
  <si>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</si>
  <si>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</si>
  <si>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</si>
  <si>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</si>
  <si>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</si>
  <si>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</si>
  <si>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</si>
  <si>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</si>
  <si>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</si>
  <si>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</si>
  <si>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</si>
  <si>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</si>
  <si>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</si>
  <si>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</si>
  <si>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</si>
  <si>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</si>
  <si>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</si>
  <si>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</si>
  <si>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</si>
  <si>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</si>
  <si>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</si>
  <si>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</si>
  <si>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</si>
  <si>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</si>
  <si>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</si>
  <si>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</si>
  <si>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</si>
  <si>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</si>
  <si>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</si>
  <si>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</si>
  <si>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</si>
  <si>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</si>
  <si>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</si>
  <si>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</si>
  <si>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</si>
  <si>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</si>
  <si>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</si>
  <si>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</si>
  <si>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</si>
  <si>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</si>
  <si>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</si>
  <si>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</si>
  <si>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</si>
  <si>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</si>
  <si>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</si>
  <si>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</si>
  <si>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</si>
  <si>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</si>
  <si>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</si>
  <si>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</si>
  <si>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</si>
  <si>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</si>
  <si>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</si>
  <si>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</si>
  <si>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</si>
  <si>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</si>
  <si>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</si>
  <si>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</si>
  <si>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</si>
  <si>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</si>
  <si>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</si>
  <si>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</si>
  <si>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</si>
  <si>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</si>
  <si>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</si>
  <si>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</si>
  <si>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</si>
  <si>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</si>
  <si>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</si>
  <si>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</si>
  <si>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</si>
  <si>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</si>
  <si>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</si>
  <si>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</si>
  <si>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</si>
  <si>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</si>
  <si>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</si>
  <si>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</si>
  <si>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</si>
  <si>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</si>
  <si>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</si>
  <si>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</si>
  <si>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</si>
  <si>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</si>
  <si>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</si>
  <si>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</si>
  <si>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</si>
  <si>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</si>
  <si>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</si>
  <si>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</si>
  <si>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</si>
  <si>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</si>
  <si>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</si>
  <si>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</si>
  <si>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</si>
  <si>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</si>
  <si>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</si>
  <si>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</si>
  <si>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</si>
  <si>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</si>
  <si>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</si>
  <si>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</si>
  <si>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</si>
  <si>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</si>
  <si>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</si>
  <si>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</si>
  <si>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</si>
  <si>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</si>
  <si>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</si>
  <si>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</si>
  <si>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</si>
  <si>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</si>
  <si>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</si>
  <si>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</si>
  <si>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</si>
  <si>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</si>
  <si>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</si>
  <si>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</si>
  <si>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</si>
  <si>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</si>
  <si>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</si>
  <si>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</si>
  <si>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</si>
  <si>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</si>
  <si>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</si>
  <si>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</si>
  <si>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</si>
  <si>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</si>
  <si>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</si>
  <si>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</si>
  <si>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</si>
  <si>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</si>
  <si>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</si>
  <si>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</si>
  <si>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</si>
  <si>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</si>
  <si>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</si>
  <si>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</si>
  <si>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</si>
  <si>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</si>
  <si>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</si>
  <si>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</si>
  <si>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</si>
  <si>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</si>
  <si>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</si>
  <si>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</si>
  <si>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</si>
  <si>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</si>
  <si>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</si>
  <si>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</si>
  <si>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</si>
  <si>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</si>
  <si>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</si>
  <si>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</si>
  <si>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</si>
  <si>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</si>
  <si>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</si>
  <si>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</si>
  <si>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</si>
  <si>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</si>
  <si>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</si>
  <si>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</si>
  <si>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</si>
  <si>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</si>
  <si>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</si>
  <si>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</si>
  <si>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</si>
  <si>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</si>
  <si>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</si>
  <si>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</si>
  <si>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</si>
  <si>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</si>
  <si>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</si>
  <si>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</si>
  <si>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</si>
  <si>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</si>
  <si>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</si>
  <si>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</si>
  <si>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</si>
  <si>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</si>
  <si>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</si>
  <si>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</si>
  <si>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</si>
  <si>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</si>
  <si>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</si>
  <si>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</si>
  <si>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</si>
  <si>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</si>
  <si>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</si>
  <si>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</si>
  <si>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</si>
  <si>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</si>
  <si>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</si>
  <si>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</si>
  <si>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</si>
  <si>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</si>
  <si>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</si>
  <si>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</si>
  <si>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</si>
  <si>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</si>
  <si>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</si>
  <si>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</si>
  <si>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</si>
  <si>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</si>
  <si>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</si>
  <si>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</si>
  <si>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</si>
  <si>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</si>
  <si>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</si>
  <si>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</si>
  <si>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</si>
  <si>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</si>
  <si>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</si>
  <si>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</si>
  <si>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</si>
  <si>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</si>
  <si>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</si>
  <si>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</si>
  <si>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</si>
  <si>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</si>
  <si>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</si>
  <si>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</si>
  <si>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</si>
  <si>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</si>
  <si>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</si>
  <si>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</si>
  <si>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</si>
  <si>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</si>
  <si>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</si>
  <si>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</si>
  <si>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</si>
  <si>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</si>
  <si>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</si>
  <si>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</si>
  <si>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</si>
  <si>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</si>
  <si>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</si>
  <si>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</si>
  <si>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</si>
  <si>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</si>
  <si>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</si>
  <si>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</si>
  <si>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</si>
  <si>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</si>
  <si>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</si>
  <si>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</si>
  <si>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</si>
  <si>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</si>
  <si>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</si>
  <si>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</si>
  <si>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</si>
  <si>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</si>
  <si>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</si>
  <si>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</si>
  <si>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</si>
  <si>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</si>
  <si>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</si>
  <si>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</si>
  <si>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</si>
  <si>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</si>
  <si>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</si>
  <si>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</si>
  <si>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</si>
  <si>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</si>
  <si>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</si>
  <si>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</si>
  <si>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</si>
  <si>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</si>
  <si>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</si>
  <si>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</si>
  <si>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</si>
  <si>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</si>
  <si>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</si>
  <si>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</si>
  <si>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</si>
  <si>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</si>
  <si>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</si>
  <si>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</si>
  <si>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</si>
  <si>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</si>
  <si>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</si>
  <si>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</si>
  <si>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</si>
  <si>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</si>
  <si>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</si>
  <si>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</si>
  <si>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</si>
  <si>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</si>
  <si>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</si>
  <si>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</si>
  <si>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</si>
  <si>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</si>
  <si>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</si>
  <si>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</si>
  <si>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</si>
  <si>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</si>
  <si>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</si>
  <si>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</si>
  <si>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</si>
  <si>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</si>
  <si>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</si>
  <si>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</si>
  <si>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</si>
  <si>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</si>
  <si>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</si>
  <si>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</si>
  <si>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</si>
  <si>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</si>
  <si>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</si>
  <si>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</si>
  <si>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</si>
  <si>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</si>
  <si>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</si>
  <si>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</si>
  <si>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</si>
  <si>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</si>
  <si>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</si>
  <si>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</si>
  <si>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</si>
  <si>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</si>
  <si>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</si>
  <si>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</si>
  <si>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</si>
  <si>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</si>
  <si>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</si>
  <si>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</si>
  <si>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</si>
  <si>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</si>
  <si>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</si>
  <si>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</si>
  <si>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</si>
  <si>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</si>
  <si>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</si>
  <si>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</si>
  <si>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</si>
  <si>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</si>
  <si>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</si>
  <si>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</si>
  <si>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</si>
  <si>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</si>
  <si>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</si>
  <si>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</si>
  <si>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</si>
  <si>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</si>
  <si>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</si>
  <si>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</si>
  <si>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</si>
  <si>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</si>
  <si>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</si>
  <si>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</si>
  <si>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</si>
  <si>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</si>
  <si>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</si>
  <si>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</si>
  <si>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</si>
  <si>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</si>
  <si>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</si>
  <si>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</si>
  <si>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</si>
  <si>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</si>
  <si>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</si>
  <si>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</si>
  <si>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</si>
  <si>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</si>
  <si>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</si>
  <si>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</si>
  <si>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</si>
  <si>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</si>
  <si>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</si>
  <si>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</si>
  <si>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</si>
  <si>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</si>
  <si>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</si>
  <si>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</si>
  <si>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</si>
  <si>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</si>
  <si>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</si>
  <si>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</si>
  <si>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</si>
  <si>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</si>
  <si>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</si>
  <si>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</si>
  <si>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</si>
  <si>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</si>
  <si>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</si>
  <si>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</si>
  <si>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</si>
  <si>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</si>
  <si>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</si>
  <si>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</si>
  <si>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</si>
  <si>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</si>
  <si>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</si>
  <si>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</si>
  <si>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</si>
  <si>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</si>
  <si>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</si>
  <si>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</si>
  <si>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</si>
  <si>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</si>
  <si>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</si>
  <si>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</si>
  <si>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</si>
  <si>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</si>
  <si>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</si>
  <si>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</si>
  <si>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</si>
  <si>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</si>
  <si>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</si>
  <si>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</si>
  <si>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</si>
  <si>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</si>
  <si>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</si>
  <si>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</si>
  <si>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</si>
  <si>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</si>
  <si>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</si>
  <si>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</si>
  <si>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</si>
  <si>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</si>
  <si>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</si>
  <si>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</si>
  <si>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</si>
  <si>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</si>
  <si>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</si>
  <si>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</si>
  <si>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</si>
  <si>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</si>
  <si>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</si>
  <si>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</si>
  <si>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</si>
  <si>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</si>
  <si>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</si>
  <si>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</si>
  <si>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</si>
  <si>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</si>
  <si>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</si>
  <si>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</si>
  <si>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</si>
  <si>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</si>
  <si>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</si>
  <si>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</si>
  <si>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</si>
  <si>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</si>
  <si>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</si>
  <si>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</si>
  <si>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</si>
  <si>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</si>
  <si>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</si>
  <si>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</si>
  <si>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</si>
  <si>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</si>
  <si>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</si>
  <si>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</si>
  <si>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</si>
  <si>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</si>
  <si>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</si>
  <si>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</si>
  <si>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</si>
  <si>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</si>
  <si>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</si>
  <si>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</si>
  <si>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</si>
  <si>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</si>
  <si>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</si>
  <si>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</si>
  <si>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</si>
  <si>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</si>
  <si>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</si>
  <si>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</si>
  <si>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</si>
  <si>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</si>
  <si>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</si>
  <si>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</si>
  <si>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</si>
  <si>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</si>
  <si>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</si>
  <si>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</si>
  <si>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</si>
  <si>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</si>
  <si>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</si>
  <si>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</si>
  <si>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</si>
  <si>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</si>
  <si>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</si>
  <si>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</si>
  <si>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</si>
  <si>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</si>
  <si>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</si>
  <si>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</si>
  <si>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</si>
  <si>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</si>
  <si>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</si>
  <si>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</si>
  <si>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</si>
  <si>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</si>
  <si>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</si>
  <si>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</si>
  <si>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</si>
  <si>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</si>
  <si>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</si>
  <si>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</si>
  <si>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</si>
  <si>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</si>
  <si>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</si>
  <si>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</si>
  <si>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</si>
  <si>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</si>
  <si>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</si>
  <si>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</si>
  <si>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</si>
  <si>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</si>
  <si>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</si>
  <si>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</si>
  <si>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</si>
  <si>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</si>
  <si>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</si>
  <si>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</si>
  <si>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</si>
  <si>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</si>
  <si>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</si>
  <si>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</si>
  <si>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</si>
  <si>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</si>
  <si>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</si>
  <si>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</si>
  <si>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</si>
  <si>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</si>
  <si>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</si>
  <si>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</si>
  <si>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</si>
  <si>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</si>
  <si>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</si>
  <si>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</si>
  <si>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</si>
  <si>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</si>
  <si>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</si>
  <si>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</si>
  <si>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</si>
  <si>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</si>
  <si>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</si>
  <si>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</si>
  <si>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</si>
  <si>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</si>
  <si>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</si>
  <si>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</si>
  <si>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</si>
  <si>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</si>
  <si>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</si>
  <si>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</si>
  <si>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</si>
  <si>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</si>
  <si>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</si>
  <si>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</si>
  <si>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</si>
  <si>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</si>
  <si>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</si>
  <si>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</si>
  <si>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</si>
  <si>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</si>
  <si>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</si>
  <si>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</si>
  <si>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</si>
  <si>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</si>
  <si>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</si>
  <si>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</si>
  <si>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</si>
  <si>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</si>
  <si>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</si>
  <si>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</si>
  <si>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</si>
  <si>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</si>
  <si>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</si>
  <si>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</si>
  <si>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</si>
  <si>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</si>
  <si>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</si>
  <si>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</si>
  <si>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</si>
  <si>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</si>
  <si>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</si>
  <si>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</si>
  <si>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</si>
  <si>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</si>
  <si>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</si>
  <si>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</si>
  <si>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</si>
  <si>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</si>
  <si>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</si>
  <si>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</si>
  <si>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</si>
  <si>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</si>
  <si>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</si>
  <si>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</si>
  <si>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</si>
  <si>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</si>
  <si>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</si>
  <si>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</si>
  <si>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</si>
  <si>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</si>
  <si>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</si>
  <si>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</si>
  <si>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</si>
  <si>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</si>
  <si>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</si>
  <si>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</si>
  <si>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</si>
  <si>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</si>
  <si>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</si>
  <si>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</si>
  <si>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</si>
  <si>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</si>
  <si>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</si>
  <si>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</si>
  <si>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</si>
  <si>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</si>
  <si>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</si>
  <si>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</si>
  <si>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</si>
  <si>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</si>
  <si>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</si>
  <si>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</si>
  <si>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</si>
  <si>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</si>
  <si>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</si>
  <si>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</si>
  <si>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</si>
  <si>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</si>
  <si>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</si>
  <si>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</si>
  <si>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</si>
  <si>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</si>
  <si>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</si>
  <si>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</si>
  <si>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</si>
  <si>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</si>
  <si>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</si>
  <si>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</si>
  <si>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</si>
  <si>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</si>
  <si>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</si>
  <si>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</si>
  <si>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</si>
  <si>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</si>
  <si>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</si>
  <si>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</si>
  <si>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</si>
  <si>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</si>
  <si>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</si>
  <si>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</si>
  <si>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</si>
  <si>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</si>
  <si>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</si>
  <si>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</si>
  <si>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</si>
  <si>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</si>
  <si>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</si>
  <si>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</si>
  <si>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</si>
  <si>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</si>
  <si>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</si>
  <si>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</si>
  <si>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</si>
  <si>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</si>
  <si>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</si>
  <si>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</si>
  <si>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</si>
  <si>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</si>
  <si>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</si>
  <si>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</si>
  <si>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</si>
  <si>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</si>
  <si>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</si>
  <si>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</si>
  <si>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</si>
  <si>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</si>
  <si>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</si>
  <si>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</si>
  <si>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</si>
  <si>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</si>
  <si>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</si>
  <si>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</si>
  <si>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</si>
  <si>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</si>
  <si>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</si>
  <si>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</si>
  <si>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</si>
  <si>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</si>
  <si>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</si>
  <si>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</si>
  <si>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</si>
  <si>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</si>
  <si>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</si>
  <si>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</si>
  <si>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</si>
  <si>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</si>
  <si>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</si>
  <si>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</si>
  <si>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</si>
  <si>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</si>
  <si>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</si>
  <si>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</si>
  <si>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</si>
  <si>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</si>
  <si>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</si>
  <si>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</si>
  <si>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</si>
  <si>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</si>
  <si>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</si>
  <si>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</si>
  <si>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</si>
  <si>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</si>
  <si>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</si>
  <si>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</si>
  <si>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</si>
  <si>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</si>
  <si>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</si>
  <si>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</si>
  <si>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</si>
  <si>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</si>
  <si>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</si>
  <si>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</si>
  <si>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</si>
  <si>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</si>
  <si>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</si>
  <si>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</si>
  <si>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</si>
  <si>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</si>
  <si>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</si>
  <si>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</si>
  <si>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</si>
  <si>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</si>
  <si>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</si>
  <si>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</si>
  <si>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</si>
  <si>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</si>
  <si>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</si>
  <si>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</si>
  <si>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</si>
  <si>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</si>
  <si>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</si>
  <si>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</si>
  <si>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</si>
  <si>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</si>
  <si>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</si>
  <si>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</si>
  <si>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</si>
  <si>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</si>
  <si>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</si>
  <si>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</si>
  <si>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</si>
  <si>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</si>
  <si>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</si>
  <si>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</si>
  <si>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</si>
  <si>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</si>
  <si>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</si>
  <si>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</si>
  <si>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</si>
  <si>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</si>
  <si>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</si>
  <si>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</si>
  <si>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</si>
  <si>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</si>
  <si>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</si>
  <si>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</si>
  <si>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</si>
  <si>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</si>
  <si>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</si>
  <si>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</si>
  <si>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</si>
  <si>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</si>
  <si>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</si>
  <si>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</si>
  <si>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</si>
  <si>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</si>
  <si>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</si>
  <si>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</si>
  <si>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</si>
  <si>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</si>
  <si>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</si>
  <si>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</si>
  <si>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</si>
  <si>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</si>
  <si>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</si>
  <si>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</si>
  <si>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</si>
  <si>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</si>
  <si>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</si>
  <si>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</si>
  <si>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</si>
  <si>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</si>
  <si>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</si>
  <si>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</si>
  <si>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</si>
  <si>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</si>
  <si>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</si>
  <si>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</si>
  <si>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</si>
  <si>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</si>
  <si>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</si>
  <si>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</si>
  <si>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</si>
  <si>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</si>
  <si>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</si>
  <si>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</si>
  <si>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</si>
  <si>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</si>
  <si>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</si>
  <si>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</si>
  <si>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</si>
  <si>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</si>
  <si>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</si>
  <si>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</si>
  <si>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</si>
  <si>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</si>
  <si>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</si>
  <si>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</si>
  <si>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</si>
  <si>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</si>
  <si>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</si>
  <si>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</si>
  <si>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</si>
  <si>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</si>
  <si>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</si>
  <si>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</si>
  <si>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</si>
  <si>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</si>
  <si>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</si>
  <si>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</si>
  <si>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</si>
  <si>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</si>
  <si>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</si>
  <si>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</si>
  <si>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</si>
  <si>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</si>
  <si>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</si>
  <si>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</si>
  <si>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</si>
  <si>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</si>
  <si>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</si>
  <si>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</si>
  <si>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</si>
  <si>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</si>
  <si>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</si>
  <si>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</si>
  <si>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</si>
  <si>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</si>
  <si>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</si>
  <si>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</si>
  <si>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</si>
  <si>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</si>
  <si>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</si>
  <si>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</si>
  <si>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</si>
  <si>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</si>
  <si>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</si>
  <si>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</si>
  <si>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</si>
  <si>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</si>
  <si>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</si>
  <si>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</si>
  <si>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</si>
  <si>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</si>
  <si>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</si>
  <si>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</si>
  <si>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</si>
  <si>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</si>
  <si>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</si>
  <si>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</si>
  <si>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</si>
  <si>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</si>
  <si>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</si>
  <si>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</si>
  <si>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</si>
  <si>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</si>
  <si>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</si>
  <si>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</si>
  <si>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</si>
  <si>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</si>
  <si>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</si>
  <si>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</si>
  <si>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</si>
  <si>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</si>
  <si>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</si>
  <si>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</si>
  <si>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</si>
  <si>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</si>
  <si>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</si>
  <si>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</si>
  <si>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</si>
  <si>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</si>
  <si>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</si>
  <si>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</si>
  <si>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</si>
  <si>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</si>
  <si>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</si>
  <si>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</si>
  <si>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</si>
  <si>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</si>
  <si>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</si>
  <si>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</si>
  <si>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</si>
  <si>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</si>
  <si>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</si>
  <si>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</si>
  <si>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</si>
  <si>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</si>
  <si>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</si>
  <si>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</si>
  <si>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</si>
  <si>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</si>
  <si>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</si>
  <si>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</si>
  <si>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</si>
  <si>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</si>
  <si>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</si>
  <si>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</si>
  <si>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</si>
  <si>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</si>
  <si>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</si>
  <si>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</si>
  <si>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</si>
  <si>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</si>
  <si>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</si>
  <si>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</si>
  <si>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</si>
  <si>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</si>
  <si>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</si>
  <si>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</si>
  <si>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</si>
  <si>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</si>
  <si>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</si>
  <si>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</si>
  <si>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</si>
  <si>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</si>
  <si>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</si>
  <si>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</si>
  <si>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</si>
  <si>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</si>
  <si>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</si>
  <si>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</si>
  <si>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</si>
  <si>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</si>
  <si>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</si>
  <si>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</si>
  <si>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</si>
  <si>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</si>
  <si>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</si>
  <si>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</si>
  <si>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</si>
  <si>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</si>
  <si>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</si>
  <si>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</si>
  <si>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</si>
  <si>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</si>
  <si>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</si>
  <si>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</si>
  <si>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</si>
  <si>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</si>
  <si>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</si>
  <si>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</si>
  <si>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</si>
  <si>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</si>
  <si>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</si>
  <si>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</si>
  <si>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</si>
  <si>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</si>
  <si>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</si>
  <si>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</si>
  <si>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</si>
  <si>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</si>
  <si>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</si>
  <si>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</si>
  <si>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</si>
  <si>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</si>
  <si>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</si>
  <si>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</si>
  <si>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</si>
  <si>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</si>
  <si>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</si>
  <si>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</si>
  <si>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</si>
  <si>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</si>
  <si>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</si>
  <si>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</si>
  <si>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</si>
  <si>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</si>
  <si>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</si>
  <si>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</si>
  <si>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</si>
  <si>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</si>
  <si>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</si>
  <si>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</si>
  <si>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</si>
  <si>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</si>
  <si>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</si>
  <si>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</si>
  <si>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</si>
  <si>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</si>
  <si>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</si>
  <si>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</si>
  <si>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</si>
  <si>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</si>
  <si>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</si>
  <si>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</si>
  <si>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</si>
  <si>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</si>
  <si>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</si>
  <si>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</si>
  <si>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</si>
  <si>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</si>
  <si>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</si>
  <si>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</si>
  <si>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</si>
  <si>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</si>
  <si>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</si>
  <si>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</si>
  <si>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</si>
  <si>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</si>
  <si>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</si>
  <si>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</si>
  <si>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</si>
  <si>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</si>
  <si>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</si>
  <si>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</si>
  <si>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</si>
  <si>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</si>
  <si>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</si>
  <si>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</si>
  <si>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</si>
  <si>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</si>
  <si>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</si>
  <si>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</si>
  <si>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</si>
  <si>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</si>
  <si>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</si>
  <si>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</si>
  <si>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</si>
  <si>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</si>
  <si>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</si>
  <si>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</si>
  <si>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</si>
  <si>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</si>
  <si>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</si>
  <si>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</si>
  <si>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</si>
  <si>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</si>
  <si>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</si>
  <si>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</si>
  <si>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</si>
  <si>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</si>
  <si>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</si>
  <si>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</si>
  <si>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</si>
  <si>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</si>
  <si>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</si>
  <si>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</si>
  <si>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</si>
  <si>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</si>
  <si>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</si>
  <si>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</si>
  <si>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</si>
  <si>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</si>
  <si>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</si>
  <si>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</si>
  <si>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</si>
  <si>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</si>
  <si>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</si>
  <si>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</si>
  <si>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</si>
  <si>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</si>
  <si>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</si>
  <si>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</si>
  <si>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</si>
  <si>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</si>
  <si>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</si>
  <si>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</si>
  <si>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</si>
  <si>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</si>
  <si>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</si>
  <si>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</si>
  <si>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</si>
  <si>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</si>
  <si>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</si>
  <si>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</si>
  <si>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</si>
  <si>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</si>
  <si>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</si>
  <si>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</si>
  <si>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</si>
  <si>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</si>
  <si>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</si>
  <si>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</si>
  <si>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</si>
  <si>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</si>
  <si>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</si>
  <si>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</si>
  <si>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</si>
  <si>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</si>
  <si>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</si>
  <si>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</si>
  <si>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</si>
  <si>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</si>
  <si>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</si>
  <si>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</si>
  <si>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</si>
  <si>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</si>
  <si>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</si>
  <si>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</si>
  <si>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</si>
  <si>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</si>
  <si>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</si>
  <si>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</si>
  <si>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</si>
  <si>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</si>
  <si>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</si>
  <si>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</si>
  <si>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</si>
  <si>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</si>
  <si>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</si>
  <si>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</si>
  <si>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</si>
  <si>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</si>
  <si>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</si>
  <si>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</si>
  <si>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</si>
  <si>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</si>
  <si>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</si>
  <si>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</si>
  <si>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</si>
  <si>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</si>
  <si>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</si>
  <si>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</si>
  <si>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</si>
  <si>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</si>
  <si>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</si>
  <si>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</si>
  <si>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</si>
  <si>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</si>
  <si>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</si>
  <si>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</si>
  <si>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</si>
  <si>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</si>
  <si>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</si>
  <si>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</si>
  <si>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</si>
  <si>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</si>
  <si>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</si>
  <si>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</si>
  <si>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</si>
  <si>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</si>
  <si>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</si>
  <si>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</si>
  <si>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</si>
  <si>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</si>
  <si>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</si>
  <si>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</si>
  <si>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</si>
  <si>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</si>
  <si>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</si>
  <si>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</si>
  <si>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</si>
  <si>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</si>
  <si>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</si>
  <si>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</si>
  <si>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</si>
  <si>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</si>
  <si>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</si>
  <si>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</si>
  <si>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</si>
  <si>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</si>
  <si>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</si>
  <si>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</si>
  <si>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</si>
  <si>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</si>
  <si>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</si>
  <si>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</si>
  <si>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</si>
  <si>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</si>
  <si>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</si>
  <si>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</si>
  <si>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</si>
  <si>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</si>
  <si>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</si>
  <si>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</si>
  <si>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</si>
  <si>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</si>
  <si>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</si>
  <si>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</si>
  <si>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</si>
  <si>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</si>
  <si>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</si>
  <si>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</si>
  <si>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</si>
  <si>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</si>
  <si>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</si>
  <si>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</si>
  <si>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</si>
  <si>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</si>
  <si>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</si>
  <si>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</si>
  <si>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</si>
  <si>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</si>
  <si>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</si>
  <si>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</si>
  <si>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</si>
  <si>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</si>
  <si>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</si>
  <si>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</si>
  <si>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</si>
  <si>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</si>
  <si>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</si>
  <si>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</si>
  <si>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</si>
  <si>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</si>
  <si>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</si>
  <si>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</si>
  <si>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</si>
  <si>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</si>
  <si>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</si>
  <si>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</si>
  <si>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</si>
  <si>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</si>
  <si>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</si>
  <si>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</si>
  <si>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</si>
  <si>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</si>
  <si>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</si>
  <si>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</si>
  <si>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</si>
  <si>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</si>
  <si>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</si>
  <si>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</si>
  <si>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</si>
  <si>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</si>
  <si>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</si>
  <si>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</si>
  <si>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</si>
  <si>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</si>
  <si>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</si>
  <si>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</si>
  <si>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</si>
  <si>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</si>
  <si>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</si>
  <si>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</si>
  <si>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</si>
  <si>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</si>
  <si>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</si>
  <si>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</si>
  <si>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</si>
  <si>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</si>
  <si>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</si>
  <si>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</si>
  <si>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</si>
  <si>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</si>
  <si>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</si>
  <si>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</si>
  <si>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</si>
  <si>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</si>
  <si>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</si>
  <si>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</si>
  <si>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</si>
  <si>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</si>
  <si>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</si>
  <si>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</si>
  <si>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</si>
  <si>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</si>
  <si>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</si>
  <si>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</si>
  <si>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</si>
  <si>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</si>
  <si>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</si>
  <si>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</si>
  <si>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</si>
  <si>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</si>
  <si>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</si>
  <si>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</si>
  <si>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</si>
  <si>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</si>
  <si>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</si>
  <si>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</si>
  <si>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</si>
  <si>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</si>
  <si>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</si>
  <si>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</si>
  <si>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</si>
  <si>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</si>
  <si>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</si>
  <si>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</si>
  <si>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</si>
  <si>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</si>
  <si>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</si>
  <si>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</si>
  <si>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</si>
  <si>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</si>
  <si>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</si>
  <si>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</si>
  <si>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</si>
  <si>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</si>
  <si>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</si>
  <si>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</si>
  <si>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</si>
  <si>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</si>
  <si>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</si>
  <si>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</si>
  <si>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</si>
  <si>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</si>
  <si>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</si>
  <si>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</si>
  <si>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</si>
  <si>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</si>
  <si>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</si>
  <si>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</si>
  <si>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</si>
  <si>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</si>
  <si>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</si>
  <si>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</si>
  <si>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</si>
  <si>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</si>
  <si>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</si>
  <si>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</si>
  <si>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</si>
  <si>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</si>
  <si>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</si>
  <si>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</si>
  <si>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</si>
  <si>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</si>
  <si>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</si>
  <si>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</si>
  <si>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</si>
  <si>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</si>
  <si>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</si>
  <si>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</si>
  <si>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</si>
  <si>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</si>
  <si>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</si>
  <si>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</si>
  <si>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</si>
  <si>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</si>
  <si>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</si>
  <si>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</si>
  <si>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</si>
  <si>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</si>
  <si>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</si>
  <si>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</si>
  <si>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</si>
  <si>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</si>
  <si>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</si>
  <si>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</si>
  <si>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</si>
  <si>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</si>
  <si>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</si>
  <si>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</si>
  <si>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</si>
  <si>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</si>
  <si>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</si>
  <si>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</si>
  <si>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</si>
  <si>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</si>
  <si>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</si>
  <si>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</si>
  <si>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</si>
  <si>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</si>
  <si>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</si>
  <si>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</si>
  <si>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</si>
  <si>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</si>
  <si>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</si>
  <si>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</si>
  <si>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</si>
  <si>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</si>
  <si>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</si>
  <si>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</si>
  <si>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</si>
  <si>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</si>
  <si>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</si>
  <si>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</si>
  <si>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</si>
  <si>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</si>
  <si>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</si>
  <si>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</si>
  <si>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</si>
  <si>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</si>
  <si>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</si>
  <si>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</si>
  <si>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</si>
  <si>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</si>
  <si>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</si>
  <si>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</si>
  <si>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</si>
  <si>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</si>
  <si>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</si>
  <si>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</si>
  <si>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</si>
  <si>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</si>
  <si>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</si>
  <si>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</si>
  <si>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</si>
  <si>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</si>
  <si>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</si>
  <si>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</si>
  <si>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</si>
  <si>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</si>
  <si>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</si>
  <si>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</si>
  <si>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</si>
  <si>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</si>
  <si>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</si>
  <si>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</si>
  <si>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</si>
  <si>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</si>
  <si>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</si>
  <si>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</si>
  <si>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</si>
  <si>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</si>
  <si>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</si>
  <si>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</si>
  <si>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</si>
  <si>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</si>
  <si>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</si>
  <si>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</si>
  <si>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</si>
  <si>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</si>
  <si>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</si>
  <si>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</si>
  <si>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</si>
  <si>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</si>
  <si>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</si>
  <si>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</si>
  <si>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</si>
  <si>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</si>
  <si>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</si>
  <si>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</si>
  <si>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</si>
  <si>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</si>
  <si>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</si>
  <si>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</si>
  <si>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</si>
  <si>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</si>
  <si>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</si>
  <si>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</si>
  <si>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</si>
  <si>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</si>
  <si>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</si>
  <si>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</si>
  <si>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</si>
  <si>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</si>
  <si>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</si>
  <si>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</si>
  <si>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</si>
  <si>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</si>
  <si>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</si>
  <si>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</si>
  <si>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</si>
  <si>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</si>
  <si>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</si>
  <si>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</si>
  <si>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</si>
  <si>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</si>
  <si>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</si>
  <si>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</si>
  <si>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</si>
  <si>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</si>
  <si>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</si>
  <si>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</si>
  <si>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</si>
  <si>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</si>
  <si>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</si>
  <si>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</si>
  <si>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</si>
  <si>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</si>
  <si>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</si>
  <si>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</si>
  <si>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</si>
  <si>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</si>
  <si>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</si>
  <si>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</si>
  <si>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</si>
  <si>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</si>
  <si>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</si>
  <si>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</si>
  <si>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</si>
  <si>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</si>
  <si>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</si>
  <si>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</si>
  <si>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</si>
  <si>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</si>
  <si>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</si>
  <si>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</si>
  <si>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</si>
  <si>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</si>
  <si>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</si>
  <si>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</si>
  <si>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</si>
  <si>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</si>
  <si>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</si>
  <si>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</si>
  <si>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</si>
  <si>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</si>
  <si>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</si>
  <si>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</si>
  <si>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</si>
  <si>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</si>
  <si>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</si>
  <si>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</si>
  <si>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</si>
  <si>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</si>
  <si>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</si>
  <si>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</si>
  <si>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</si>
  <si>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</si>
  <si>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</si>
  <si>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</si>
  <si>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</si>
  <si>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</si>
  <si>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</si>
  <si>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</si>
  <si>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</si>
  <si>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</si>
  <si>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</si>
  <si>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</si>
  <si>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</si>
  <si>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</si>
  <si>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</si>
  <si>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</si>
  <si>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</si>
  <si>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</si>
  <si>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</si>
  <si>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</si>
  <si>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</si>
  <si>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</si>
  <si>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</si>
  <si>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</si>
  <si>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</si>
  <si>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</si>
  <si>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</si>
  <si>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</si>
  <si>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</si>
  <si>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</si>
  <si>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</si>
  <si>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</si>
  <si>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</si>
  <si>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</si>
  <si>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</si>
  <si>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</si>
  <si>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</si>
  <si>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</si>
  <si>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</si>
  <si>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</si>
  <si>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</si>
  <si>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</si>
  <si>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</si>
  <si>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</si>
  <si>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</si>
  <si>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</si>
  <si>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</si>
  <si>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</si>
  <si>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</si>
  <si>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</si>
  <si>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</si>
  <si>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</si>
  <si>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</si>
  <si>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</si>
  <si>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</si>
  <si>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</si>
  <si>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</si>
  <si>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</si>
  <si>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</si>
  <si>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</si>
  <si>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</si>
  <si>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</si>
  <si>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</si>
  <si>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</si>
  <si>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</si>
  <si>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</si>
  <si>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</si>
  <si>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</si>
  <si>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</si>
  <si>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</si>
  <si>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</si>
  <si>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</si>
  <si>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</si>
  <si>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</si>
  <si>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</si>
  <si>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</si>
  <si>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</si>
  <si>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</si>
  <si>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</si>
  <si>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</si>
  <si>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</si>
  <si>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</si>
  <si>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</si>
  <si>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</si>
  <si>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</si>
  <si>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</si>
  <si>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</si>
  <si>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</si>
  <si>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</si>
  <si>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</si>
  <si>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</si>
  <si>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</si>
  <si>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</si>
  <si>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</si>
  <si>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</si>
  <si>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</si>
  <si>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</si>
  <si>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</si>
  <si>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</si>
  <si>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</si>
  <si>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</si>
  <si>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</si>
  <si>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</si>
  <si>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</si>
  <si>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</si>
  <si>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</si>
  <si>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</si>
  <si>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</si>
  <si>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</si>
  <si>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</si>
  <si>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</si>
  <si>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</si>
  <si>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</si>
  <si>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</si>
  <si>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</si>
  <si>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</si>
  <si>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</si>
  <si>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</si>
  <si>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</si>
  <si>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</si>
  <si>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</si>
  <si>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</si>
  <si>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</si>
  <si>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</si>
  <si>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</si>
  <si>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</si>
  <si>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</si>
  <si>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</si>
  <si>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</si>
  <si>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</si>
  <si>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</si>
  <si>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</si>
  <si>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</si>
  <si>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</si>
  <si>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</si>
  <si>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</si>
  <si>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</si>
  <si>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</si>
  <si>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</si>
  <si>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</si>
  <si>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</si>
  <si>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</si>
  <si>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</si>
  <si>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</si>
  <si>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</si>
  <si>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</si>
  <si>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</si>
  <si>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</si>
  <si>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</si>
  <si>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</si>
  <si>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</si>
  <si>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</si>
  <si>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</si>
  <si>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</si>
  <si>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</si>
  <si>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</si>
  <si>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</si>
  <si>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</si>
  <si>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</si>
  <si>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</si>
  <si>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</si>
  <si>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</si>
  <si>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</si>
  <si>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</si>
  <si>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</si>
  <si>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</si>
  <si>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</si>
  <si>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</si>
  <si>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</si>
  <si>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</si>
  <si>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</si>
  <si>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</si>
  <si>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</si>
  <si>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</si>
  <si>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</si>
  <si>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</si>
  <si>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</si>
  <si>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</si>
  <si>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</si>
  <si>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</si>
  <si>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</si>
  <si>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</si>
  <si>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</si>
  <si>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</si>
  <si>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</si>
  <si>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</si>
  <si>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</si>
  <si>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</si>
  <si>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</si>
  <si>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</si>
  <si>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</si>
  <si>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</si>
  <si>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</si>
  <si>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</si>
  <si>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</si>
  <si>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</si>
  <si>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</si>
  <si>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</si>
  <si>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</si>
  <si>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</si>
  <si>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</si>
  <si>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</si>
  <si>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</si>
  <si>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</si>
  <si>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</si>
  <si>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</si>
  <si>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</si>
  <si>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</si>
  <si>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</si>
  <si>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</si>
  <si>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</si>
  <si>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</si>
  <si>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</si>
  <si>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</si>
  <si>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</si>
  <si>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</si>
  <si>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</si>
  <si>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</si>
  <si>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</si>
  <si>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</si>
  <si>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</si>
  <si>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</si>
  <si>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</si>
  <si>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</si>
  <si>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</si>
  <si>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</si>
  <si>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</si>
  <si>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</si>
  <si>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</si>
  <si>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</si>
  <si>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</si>
  <si>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</si>
  <si>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</si>
  <si>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</si>
  <si>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</si>
  <si>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</si>
  <si>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</si>
  <si>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</si>
  <si>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</si>
  <si>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</si>
  <si>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</si>
  <si>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</si>
  <si>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</si>
  <si>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</si>
  <si>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</si>
  <si>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</si>
  <si>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</si>
  <si>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</si>
  <si>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</si>
  <si>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</si>
  <si>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</si>
  <si>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</si>
  <si>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</si>
  <si>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</si>
  <si>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</si>
  <si>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</si>
  <si>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</si>
  <si>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</si>
  <si>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</si>
  <si>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</si>
  <si>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</si>
  <si>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</si>
  <si>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</si>
  <si>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</si>
  <si>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</si>
  <si>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</si>
  <si>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</si>
  <si>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</si>
  <si>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</si>
  <si>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</si>
  <si>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</si>
  <si>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</si>
  <si>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</si>
  <si>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</si>
  <si>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</si>
  <si>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</si>
  <si>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</si>
  <si>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</si>
  <si>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</si>
  <si>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</si>
  <si>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</si>
  <si>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</si>
  <si>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</si>
  <si>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</si>
  <si>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</si>
  <si>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</si>
  <si>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</si>
  <si>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</si>
  <si>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</si>
  <si>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</si>
  <si>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</si>
  <si>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</si>
  <si>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</si>
  <si>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</si>
  <si>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</si>
  <si>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</si>
  <si>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</si>
  <si>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</si>
  <si>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</si>
  <si>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</si>
  <si>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</si>
  <si>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</si>
  <si>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</si>
  <si>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</si>
  <si>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</si>
  <si>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</si>
  <si>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</si>
  <si>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</si>
  <si>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</si>
  <si>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</si>
  <si>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</si>
  <si>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</si>
  <si>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</si>
  <si>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</si>
  <si>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</si>
  <si>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</si>
  <si>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</si>
  <si>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</si>
  <si>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</si>
  <si>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</si>
  <si>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</si>
  <si>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</si>
  <si>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</si>
  <si>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</si>
  <si>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</si>
  <si>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</si>
  <si>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</si>
  <si>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</si>
  <si>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</si>
  <si>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</si>
  <si>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</si>
  <si>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</si>
  <si>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</si>
  <si>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</si>
  <si>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</si>
  <si>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</si>
  <si>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</si>
  <si>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</si>
  <si>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</si>
  <si>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</si>
  <si>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</si>
  <si>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</si>
  <si>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</si>
  <si>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</si>
  <si>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</si>
  <si>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</si>
  <si>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</si>
  <si>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</si>
  <si>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</si>
  <si>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</si>
  <si>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</si>
  <si>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</si>
  <si>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</si>
  <si>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</si>
  <si>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</si>
  <si>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</si>
  <si>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</si>
  <si>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</si>
  <si>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</si>
  <si>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</si>
  <si>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</si>
  <si>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</si>
  <si>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</si>
  <si>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</si>
  <si>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</si>
  <si>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</si>
  <si>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</si>
  <si>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</si>
  <si>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</si>
  <si>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</si>
  <si>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</si>
  <si>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</si>
  <si>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</si>
  <si>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</si>
  <si>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</si>
  <si>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</si>
  <si>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</si>
  <si>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</si>
  <si>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</si>
  <si>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</si>
  <si>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</si>
  <si>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</si>
  <si>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</si>
  <si>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</si>
  <si>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</si>
  <si>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</si>
  <si>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</si>
  <si>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</si>
  <si>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</si>
  <si>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</si>
  <si>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</si>
  <si>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</si>
  <si>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</si>
  <si>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</si>
  <si>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</si>
  <si>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</si>
  <si>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</si>
  <si>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</si>
  <si>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</si>
  <si>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</si>
  <si>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</si>
  <si>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</si>
  <si>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</si>
  <si>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</si>
  <si>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</si>
  <si>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</si>
  <si>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</si>
  <si>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</si>
  <si>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</si>
  <si>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</si>
  <si>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</si>
  <si>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</si>
  <si>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</si>
  <si>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</si>
  <si>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</si>
  <si>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</si>
  <si>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</si>
  <si>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</si>
  <si>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</si>
  <si>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</si>
  <si>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</si>
  <si>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</si>
  <si>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</si>
  <si>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</si>
  <si>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</si>
  <si>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</si>
  <si>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</si>
  <si>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</si>
  <si>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</si>
  <si>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</si>
  <si>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</si>
  <si>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</si>
  <si>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</si>
  <si>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</si>
  <si>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</si>
  <si>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</si>
  <si>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</si>
  <si>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</si>
  <si>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</si>
  <si>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</si>
  <si>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</si>
  <si>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</si>
  <si>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</si>
  <si>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</si>
  <si>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</si>
  <si>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</si>
  <si>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</si>
  <si>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</si>
  <si>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</si>
  <si>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</si>
  <si>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</si>
  <si>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</si>
  <si>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</si>
  <si>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</si>
  <si>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</si>
  <si>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</si>
  <si>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</si>
  <si>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</si>
  <si>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</si>
  <si>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</si>
  <si>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</si>
  <si>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</si>
  <si>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</si>
  <si>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</si>
  <si>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</si>
  <si>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</si>
  <si>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</si>
  <si>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</si>
  <si>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</si>
  <si>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</si>
  <si>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</si>
  <si>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</si>
  <si>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</si>
  <si>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</si>
  <si>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</si>
  <si>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</si>
  <si>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</si>
  <si>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</si>
  <si>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</si>
  <si>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</si>
  <si>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</si>
  <si>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</si>
  <si>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</si>
  <si>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</si>
  <si>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</si>
  <si>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</si>
  <si>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</si>
  <si>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</si>
  <si>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</si>
  <si>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</si>
  <si>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</si>
  <si>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</si>
  <si>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</si>
  <si>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</si>
  <si>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</si>
  <si>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</si>
  <si>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</si>
  <si>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</si>
  <si>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</si>
  <si>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</si>
  <si>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</si>
  <si>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</si>
  <si>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</si>
  <si>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</si>
  <si>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</si>
  <si>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</si>
  <si>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</si>
  <si>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</si>
  <si>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</si>
  <si>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</si>
  <si>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</si>
  <si>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</si>
  <si>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</si>
  <si>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</si>
  <si>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</si>
  <si>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</si>
  <si>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</si>
  <si>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</si>
  <si>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</si>
  <si>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</si>
  <si>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</si>
  <si>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</si>
  <si>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</si>
  <si>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</si>
  <si>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</si>
  <si>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</si>
  <si>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</si>
  <si>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</si>
  <si>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</si>
  <si>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</si>
  <si>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</si>
  <si>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</si>
  <si>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</si>
  <si>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</si>
  <si>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</si>
  <si>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</si>
  <si>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</si>
  <si>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</si>
  <si>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</si>
  <si>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</si>
  <si>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</si>
  <si>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</si>
  <si>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</si>
  <si>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</si>
  <si>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</si>
  <si>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</si>
  <si>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</si>
  <si>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</si>
  <si>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</si>
  <si>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</si>
  <si>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</si>
  <si>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</si>
  <si>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</si>
  <si>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</si>
  <si>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</si>
  <si>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</si>
  <si>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</si>
  <si>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</si>
  <si>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</si>
  <si>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</si>
  <si>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</si>
  <si>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</si>
  <si>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</si>
  <si>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</si>
  <si>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</si>
  <si>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</si>
  <si>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</si>
  <si>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</si>
  <si>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</si>
  <si>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</si>
  <si>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</si>
  <si>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</si>
  <si>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</si>
  <si>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</si>
  <si>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</si>
  <si>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</si>
  <si>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</si>
  <si>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</si>
  <si>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</si>
  <si>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</si>
  <si>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</si>
  <si>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</si>
  <si>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</si>
  <si>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</si>
  <si>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</si>
  <si>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</si>
  <si>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</si>
  <si>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</si>
  <si>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</si>
  <si>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</si>
  <si>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</si>
  <si>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</si>
  <si>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</si>
  <si>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</si>
  <si>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</si>
  <si>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</si>
  <si>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</si>
  <si>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</si>
  <si>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</si>
  <si>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</si>
  <si>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</si>
  <si>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</si>
  <si>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</si>
  <si>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</si>
  <si>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</si>
  <si>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</si>
  <si>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</si>
  <si>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</si>
  <si>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</si>
  <si>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</si>
  <si>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</si>
  <si>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</si>
  <si>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</si>
  <si>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</si>
  <si>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</si>
  <si>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</si>
  <si>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</si>
  <si>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</si>
  <si>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</si>
  <si>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</si>
  <si>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</si>
  <si>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</si>
  <si>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</si>
  <si>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</si>
  <si>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</si>
  <si>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</si>
  <si>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</si>
  <si>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</si>
  <si>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</si>
  <si>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</si>
  <si>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</si>
  <si>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</si>
  <si>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</si>
  <si>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</si>
  <si>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</si>
  <si>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</si>
  <si>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</si>
  <si>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</si>
  <si>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</si>
  <si>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</si>
  <si>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</si>
  <si>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</si>
  <si>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</si>
  <si>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</si>
  <si>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</si>
  <si>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</si>
  <si>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</si>
  <si>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</si>
  <si>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</si>
  <si>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</si>
  <si>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</si>
  <si>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</si>
  <si>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</si>
  <si>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</si>
  <si>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</si>
  <si>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</si>
  <si>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</si>
  <si>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</si>
  <si>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</si>
  <si>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</si>
  <si>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</si>
  <si>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</si>
  <si>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</si>
  <si>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</si>
  <si>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</si>
  <si>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</si>
  <si>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</si>
  <si>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</si>
  <si>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</si>
  <si>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</si>
  <si>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</si>
  <si>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</si>
  <si>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</si>
  <si>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</si>
  <si>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</si>
  <si>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</si>
  <si>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</si>
  <si>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</si>
  <si>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</si>
  <si>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</si>
  <si>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</si>
  <si>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</si>
  <si>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</si>
  <si>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</si>
  <si>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</si>
  <si>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</si>
  <si>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</si>
  <si>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</si>
  <si>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</si>
  <si>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</si>
  <si>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</si>
  <si>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</si>
  <si>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</si>
  <si>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</si>
  <si>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</si>
  <si>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</si>
  <si>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</si>
  <si>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</si>
  <si>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</si>
  <si>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</si>
  <si>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</si>
  <si>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</si>
  <si>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</si>
  <si>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</si>
  <si>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</si>
  <si>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</si>
  <si>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</si>
  <si>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</si>
  <si>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</si>
  <si>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</si>
  <si>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</si>
  <si>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</si>
  <si>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</si>
  <si>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</si>
  <si>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</si>
  <si>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</si>
  <si>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</si>
  <si>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</si>
  <si>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</si>
  <si>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</si>
  <si>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</si>
  <si>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</si>
  <si>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</si>
  <si>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</si>
  <si>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</si>
  <si>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</si>
  <si>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</si>
  <si>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</si>
  <si>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</si>
  <si>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</si>
  <si>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</si>
  <si>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</si>
  <si>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</si>
  <si>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</si>
  <si>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</si>
  <si>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</si>
  <si>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</si>
  <si>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</si>
  <si>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</si>
  <si>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</si>
  <si>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</si>
  <si>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</si>
  <si>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</si>
  <si>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</si>
  <si>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</si>
  <si>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</si>
  <si>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</si>
  <si>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</si>
  <si>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</si>
  <si>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</si>
  <si>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</si>
  <si>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</si>
  <si>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</si>
  <si>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</si>
  <si>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</si>
  <si>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</si>
  <si>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</si>
  <si>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</si>
  <si>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</si>
  <si>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</si>
  <si>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</si>
  <si>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</si>
  <si>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</si>
  <si>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</si>
  <si>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</si>
  <si>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</si>
  <si>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</si>
  <si>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</si>
  <si>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</si>
  <si>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</si>
  <si>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</si>
  <si>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</si>
  <si>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</si>
  <si>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</si>
  <si>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</si>
  <si>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</si>
  <si>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</si>
  <si>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</si>
  <si>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</si>
  <si>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</si>
  <si>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</si>
  <si>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</si>
  <si>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</si>
  <si>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</si>
  <si>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</si>
  <si>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</si>
  <si>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</si>
  <si>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</si>
  <si>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</si>
  <si>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</si>
  <si>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</si>
  <si>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</si>
  <si>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</si>
  <si>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</si>
  <si>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</si>
  <si>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</si>
  <si>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</si>
  <si>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</si>
  <si>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</si>
  <si>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</si>
  <si>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</si>
  <si>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</si>
  <si>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</si>
  <si>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</si>
  <si>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</si>
  <si>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</si>
  <si>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</si>
  <si>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</si>
  <si>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</si>
  <si>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</si>
  <si>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</si>
  <si>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</si>
  <si>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</si>
  <si>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</si>
  <si>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</si>
  <si>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</si>
  <si>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</si>
  <si>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</si>
  <si>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</si>
  <si>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</si>
  <si>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</si>
  <si>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</si>
  <si>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</si>
  <si>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</si>
  <si>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</si>
  <si>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</si>
  <si>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</si>
  <si>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</si>
  <si>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</si>
  <si>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</si>
  <si>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</si>
  <si>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</si>
  <si>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</si>
  <si>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</si>
  <si>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</si>
  <si>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</si>
  <si>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</si>
  <si>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</si>
  <si>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</si>
  <si>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</si>
  <si>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</si>
  <si>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</si>
  <si>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</si>
  <si>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</si>
  <si>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</si>
  <si>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</si>
  <si>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</si>
  <si>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</si>
  <si>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</si>
  <si>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</si>
  <si>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</si>
  <si>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</si>
  <si>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</si>
  <si>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</si>
  <si>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</si>
  <si>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</si>
  <si>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</si>
  <si>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</si>
  <si>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</si>
  <si>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</si>
  <si>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</si>
  <si>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</si>
  <si>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</si>
  <si>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</si>
  <si>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</si>
  <si>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</si>
  <si>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</si>
  <si>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</si>
  <si>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</si>
  <si>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</si>
  <si>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</si>
  <si>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</si>
  <si>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</si>
  <si>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</si>
  <si>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</si>
  <si>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</si>
  <si>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</si>
  <si>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</si>
  <si>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</si>
  <si>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</si>
  <si>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</si>
  <si>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</si>
  <si>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</si>
  <si>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</si>
  <si>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</si>
  <si>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</si>
  <si>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</si>
  <si>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</si>
  <si>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</si>
  <si>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</si>
  <si>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</si>
  <si>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</si>
  <si>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</si>
  <si>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</si>
  <si>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</si>
  <si>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</si>
  <si>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</si>
  <si>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</si>
  <si>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</si>
  <si>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</si>
  <si>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</si>
  <si>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</si>
  <si>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</si>
  <si>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</si>
  <si>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</si>
  <si>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</si>
  <si>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</si>
  <si>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</si>
  <si>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</si>
  <si>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</si>
  <si>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</si>
  <si>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</si>
  <si>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</si>
  <si>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</si>
  <si>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</si>
  <si>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</si>
  <si>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</si>
  <si>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</si>
  <si>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</si>
  <si>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</si>
  <si>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</si>
  <si>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</si>
  <si>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</si>
  <si>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</si>
  <si>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</si>
  <si>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</si>
  <si>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</si>
  <si>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</si>
  <si>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</si>
  <si>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</si>
  <si>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</si>
  <si>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</si>
  <si>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</si>
  <si>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</si>
  <si>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</si>
  <si>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</si>
  <si>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</si>
  <si>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</si>
  <si>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</si>
  <si>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</si>
  <si>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</si>
  <si>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</si>
  <si>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</si>
  <si>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</si>
  <si>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</si>
  <si>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</si>
  <si>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</si>
  <si>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</si>
  <si>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</si>
  <si>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</si>
  <si>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</si>
  <si>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</si>
  <si>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</si>
  <si>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</si>
  <si>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</si>
  <si>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</si>
  <si>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</si>
  <si>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</si>
  <si>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</si>
  <si>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</si>
  <si>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</si>
  <si>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</si>
  <si>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</si>
  <si>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</si>
  <si>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</si>
  <si>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</si>
  <si>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</si>
  <si>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</si>
  <si>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</si>
  <si>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</si>
  <si>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</si>
  <si>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</si>
  <si>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</si>
  <si>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</si>
  <si>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</si>
  <si>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</si>
  <si>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</si>
  <si>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</si>
  <si>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</si>
  <si>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</si>
  <si>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</si>
  <si>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</si>
  <si>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</si>
  <si>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</si>
  <si>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</si>
  <si>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</si>
  <si>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</si>
  <si>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</si>
  <si>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</si>
  <si>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</si>
  <si>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</si>
  <si>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</si>
  <si>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</si>
  <si>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</si>
  <si>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</si>
  <si>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</si>
  <si>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</si>
  <si>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</si>
  <si>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</si>
  <si>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</si>
  <si>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</si>
  <si>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</si>
  <si>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</si>
  <si>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</si>
  <si>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</si>
  <si>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</si>
  <si>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</si>
  <si>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</si>
  <si>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</si>
  <si>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</si>
  <si>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</si>
  <si>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</si>
  <si>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</si>
  <si>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</si>
  <si>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</si>
  <si>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</si>
  <si>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</si>
  <si>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</si>
  <si>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</si>
  <si>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</si>
  <si>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</si>
  <si>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</si>
  <si>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</si>
  <si>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</si>
  <si>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</si>
  <si>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</si>
  <si>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</si>
  <si>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</si>
  <si>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</si>
  <si>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</si>
  <si>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</si>
  <si>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</si>
  <si>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</si>
  <si>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</si>
  <si>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</si>
  <si>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</si>
  <si>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</si>
  <si>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</si>
  <si>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</si>
  <si>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</si>
  <si>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</si>
  <si>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</si>
  <si>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</si>
  <si>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</si>
  <si>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</si>
  <si>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</si>
  <si>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</si>
  <si>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</si>
  <si>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</si>
  <si>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</si>
  <si>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</si>
  <si>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</si>
  <si>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</si>
  <si>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</si>
  <si>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</si>
  <si>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</si>
  <si>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</si>
  <si>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</si>
  <si>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</si>
  <si>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</si>
  <si>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</si>
  <si>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</si>
  <si>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</si>
  <si>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</si>
  <si>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</si>
  <si>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</si>
  <si>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</si>
  <si>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</si>
  <si>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</si>
  <si>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</si>
  <si>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</si>
  <si>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</si>
  <si>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</si>
  <si>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</si>
  <si>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</si>
  <si>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</si>
  <si>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</si>
  <si>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</si>
  <si>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</si>
  <si>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</si>
  <si>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</si>
  <si>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</si>
  <si>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</si>
  <si>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</si>
  <si>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</si>
  <si>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</si>
  <si>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</si>
  <si>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</si>
  <si>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</si>
  <si>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</si>
  <si>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</si>
  <si>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</si>
  <si>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</si>
  <si>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</si>
  <si>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</si>
  <si>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</si>
  <si>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</si>
  <si>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</si>
  <si>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</si>
  <si>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</si>
  <si>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</si>
  <si>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</si>
  <si>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</si>
  <si>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</si>
  <si>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</si>
  <si>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</si>
  <si>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</si>
  <si>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</si>
  <si>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</si>
  <si>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</si>
  <si>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</si>
  <si>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</si>
  <si>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</si>
  <si>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</si>
  <si>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</si>
  <si>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</si>
  <si>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</si>
  <si>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</si>
  <si>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</si>
  <si>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</si>
  <si>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</si>
  <si>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</si>
  <si>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</si>
  <si>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</si>
  <si>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</si>
  <si>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</si>
  <si>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</si>
  <si>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</si>
  <si>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</si>
  <si>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</si>
  <si>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</si>
  <si>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</si>
  <si>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</si>
  <si>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</si>
  <si>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</si>
  <si>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</si>
  <si>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</si>
  <si>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</si>
  <si>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</si>
  <si>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</si>
  <si>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</si>
  <si>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</si>
  <si>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</si>
  <si>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</si>
  <si>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</si>
  <si>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</si>
  <si>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</si>
  <si>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</si>
  <si>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</si>
  <si>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</si>
  <si>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</si>
  <si>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</si>
  <si>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</si>
  <si>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</si>
  <si>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</si>
  <si>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</si>
  <si>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</si>
  <si>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</si>
  <si>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</si>
  <si>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</si>
  <si>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</si>
  <si>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</si>
  <si>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</si>
  <si>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</si>
  <si>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</si>
  <si>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</si>
  <si>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</si>
  <si>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</si>
  <si>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</si>
  <si>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</si>
  <si>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</si>
  <si>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</si>
  <si>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</si>
  <si>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</si>
  <si>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</si>
  <si>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</si>
  <si>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</si>
  <si>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</si>
  <si>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</si>
  <si>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</si>
  <si>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</si>
  <si>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</si>
  <si>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</si>
  <si>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</si>
  <si>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</si>
  <si>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</si>
  <si>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</si>
  <si>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</si>
  <si>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</si>
  <si>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</si>
  <si>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</si>
  <si>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</si>
  <si>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</si>
  <si>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</si>
  <si>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</si>
  <si>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</si>
  <si>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</si>
  <si>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</si>
  <si>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</si>
  <si>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</si>
  <si>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</si>
  <si>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</si>
  <si>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</si>
  <si>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</si>
  <si>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</si>
  <si>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</si>
  <si>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</si>
  <si>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</si>
  <si>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</si>
  <si>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</si>
  <si>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</si>
  <si>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</si>
  <si>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</si>
  <si>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</si>
  <si>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</si>
  <si>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</si>
  <si>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</si>
  <si>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</si>
  <si>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</si>
  <si>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</si>
  <si>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</si>
  <si>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</si>
  <si>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</si>
  <si>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</si>
  <si>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</si>
  <si>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</si>
  <si>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</si>
  <si>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</si>
  <si>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</si>
  <si>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</si>
  <si>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</si>
  <si>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</si>
  <si>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</si>
  <si>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</si>
  <si>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</si>
  <si>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</si>
  <si>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</si>
  <si>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</si>
  <si>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</si>
  <si>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</si>
  <si>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</si>
  <si>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</si>
  <si>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</si>
  <si>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</si>
  <si>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</si>
  <si>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</si>
  <si>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</si>
  <si>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</si>
  <si>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</si>
  <si>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</si>
  <si>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</si>
  <si>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</si>
  <si>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</si>
  <si>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</si>
  <si>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</si>
  <si>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</si>
  <si>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</si>
  <si>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</si>
  <si>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</si>
  <si>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</si>
  <si>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</si>
  <si>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</si>
  <si>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</si>
  <si>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</si>
  <si>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</si>
  <si>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</si>
  <si>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</si>
  <si>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</si>
  <si>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</si>
  <si>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</si>
  <si>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</si>
  <si>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</si>
  <si>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</si>
  <si>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</si>
  <si>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</si>
  <si>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</si>
  <si>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</si>
  <si>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</si>
  <si>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</si>
  <si>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</si>
  <si>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</si>
  <si>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</si>
  <si>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</si>
  <si>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</si>
  <si>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</si>
  <si>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</si>
  <si>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</si>
  <si>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</si>
  <si>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</si>
  <si>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</si>
  <si>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</si>
  <si>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</si>
  <si>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</si>
  <si>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</si>
  <si>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</si>
  <si>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</si>
  <si>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</si>
  <si>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</si>
  <si>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</si>
  <si>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</si>
  <si>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</si>
  <si>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</si>
  <si>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</si>
  <si>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</si>
  <si>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</si>
  <si>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</si>
  <si>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</si>
  <si>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</si>
  <si>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</si>
  <si>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</si>
  <si>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</si>
  <si>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</si>
  <si>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</si>
  <si>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</si>
  <si>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</si>
  <si>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</si>
  <si>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</si>
  <si>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</si>
  <si>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</si>
  <si>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</si>
  <si>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</si>
  <si>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</si>
  <si>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</si>
  <si>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</si>
  <si>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</si>
  <si>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</si>
  <si>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</si>
  <si>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</si>
  <si>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</si>
  <si>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</si>
  <si>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</si>
  <si>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</si>
  <si>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</si>
  <si>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</si>
  <si>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</si>
  <si>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</si>
  <si>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</si>
  <si>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</si>
  <si>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</si>
  <si>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</si>
  <si>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</si>
  <si>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</si>
  <si>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</si>
  <si>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</si>
  <si>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</si>
  <si>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</si>
  <si>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</si>
  <si>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</si>
  <si>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</si>
  <si>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</si>
  <si>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</si>
  <si>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</si>
  <si>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</si>
  <si>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</si>
  <si>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</si>
  <si>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</si>
  <si>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</si>
  <si>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</si>
  <si>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</si>
  <si>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</si>
  <si>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</si>
  <si>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</si>
  <si>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</si>
  <si>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</si>
  <si>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</si>
  <si>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</si>
  <si>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</si>
  <si>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</si>
  <si>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</si>
  <si>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</si>
  <si>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</si>
  <si>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</si>
  <si>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</si>
  <si>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</si>
  <si>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</si>
  <si>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</si>
  <si>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</si>
  <si>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</si>
  <si>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</si>
  <si>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</si>
  <si>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</si>
  <si>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</si>
  <si>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</si>
  <si>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</si>
  <si>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</si>
  <si>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</si>
  <si>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</si>
  <si>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</si>
  <si>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</si>
  <si>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</si>
  <si>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</si>
  <si>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</si>
  <si>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</si>
  <si>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</si>
  <si>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</si>
  <si>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</si>
  <si>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</si>
  <si>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</si>
  <si>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</si>
  <si>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</si>
  <si>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</si>
  <si>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</si>
  <si>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</si>
  <si>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</si>
  <si>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</si>
  <si>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</si>
  <si>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</si>
  <si>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</si>
  <si>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</si>
  <si>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</si>
  <si>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</si>
  <si>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</si>
  <si>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</si>
  <si>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</si>
  <si>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</si>
  <si>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</si>
  <si>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</si>
  <si>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</si>
  <si>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</si>
  <si>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</si>
  <si>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</si>
  <si>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</si>
  <si>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</si>
  <si>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</si>
  <si>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</si>
  <si>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</si>
  <si>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</si>
  <si>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</si>
  <si>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</si>
  <si>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</si>
  <si>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</si>
  <si>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</si>
  <si>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</si>
  <si>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</si>
  <si>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</si>
  <si>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</si>
  <si>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</si>
  <si>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</si>
  <si>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</si>
  <si>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</si>
  <si>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</si>
  <si>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</si>
  <si>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</si>
  <si>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</si>
  <si>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</si>
  <si>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</si>
  <si>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</si>
  <si>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</si>
  <si>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</si>
  <si>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</si>
  <si>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</si>
  <si>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</si>
  <si>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</si>
  <si>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</si>
  <si>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</si>
  <si>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</si>
  <si>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</si>
  <si>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</si>
  <si>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</si>
  <si>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</si>
  <si>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</si>
  <si>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</si>
  <si>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</si>
  <si>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</si>
  <si>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</si>
  <si>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</si>
  <si>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</si>
  <si>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</si>
  <si>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</si>
  <si>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</si>
  <si>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</si>
  <si>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</si>
  <si>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</si>
  <si>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</si>
  <si>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</si>
  <si>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</si>
  <si>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</si>
  <si>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</si>
  <si>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</si>
  <si>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</si>
  <si>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</si>
  <si>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</si>
  <si>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</si>
  <si>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</si>
  <si>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</si>
  <si>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</si>
  <si>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</si>
  <si>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</si>
  <si>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</si>
  <si>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</si>
  <si>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</si>
  <si>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</si>
  <si>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</si>
  <si>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</si>
  <si>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</si>
  <si>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</si>
  <si>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</si>
  <si>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</si>
  <si>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</si>
  <si>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</si>
  <si>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</si>
  <si>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</si>
  <si>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</si>
  <si>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</si>
  <si>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</si>
  <si>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</si>
  <si>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</si>
  <si>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</si>
  <si>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</si>
  <si>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</si>
  <si>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</si>
  <si>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</si>
  <si>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</si>
  <si>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</si>
  <si>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</si>
  <si>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</si>
  <si>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</si>
  <si>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</si>
  <si>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</si>
  <si>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</si>
  <si>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</si>
  <si>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</si>
  <si>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</si>
  <si>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</si>
  <si>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</si>
  <si>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</si>
  <si>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</si>
  <si>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</si>
  <si>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</si>
  <si>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</si>
  <si>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</si>
  <si>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</si>
  <si>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</si>
  <si>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</si>
  <si>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</si>
  <si>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</si>
  <si>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</si>
  <si>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</si>
  <si>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</si>
  <si>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</si>
  <si>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</si>
  <si>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</si>
  <si>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</si>
  <si>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</si>
  <si>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</si>
  <si>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</si>
  <si>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</si>
  <si>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</si>
  <si>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</si>
  <si>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</si>
  <si>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</si>
  <si>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</si>
  <si>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</si>
  <si>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</si>
  <si>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</si>
  <si>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</si>
  <si>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</si>
  <si>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</si>
  <si>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</si>
  <si>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</si>
  <si>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</si>
  <si>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</si>
  <si>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</si>
  <si>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</si>
  <si>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</si>
  <si>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</si>
  <si>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</si>
  <si>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</si>
  <si>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</si>
  <si>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</si>
  <si>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</si>
  <si>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</si>
  <si>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</si>
  <si>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</si>
  <si>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</si>
  <si>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</si>
  <si>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</si>
  <si>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</si>
  <si>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</si>
  <si>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</si>
  <si>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</si>
  <si>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</si>
  <si>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</si>
  <si>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</si>
  <si>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</si>
  <si>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</si>
  <si>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</si>
  <si>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</si>
  <si>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</si>
  <si>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</si>
  <si>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</si>
  <si>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</si>
  <si>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</si>
  <si>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</si>
  <si>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</si>
  <si>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</si>
  <si>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</si>
  <si>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</si>
  <si>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</si>
  <si>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</si>
  <si>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</si>
  <si>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</si>
  <si>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</si>
  <si>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</si>
  <si>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</si>
  <si>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</si>
  <si>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</si>
  <si>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</si>
  <si>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</si>
  <si>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</si>
  <si>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</si>
  <si>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</si>
  <si>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</si>
  <si>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</si>
  <si>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</si>
  <si>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</si>
  <si>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</si>
  <si>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</si>
  <si>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</si>
  <si>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</si>
  <si>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</si>
  <si>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</si>
  <si>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</si>
  <si>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</si>
  <si>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</si>
  <si>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</si>
  <si>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</si>
  <si>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</si>
  <si>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</si>
  <si>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</si>
  <si>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</si>
  <si>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</si>
  <si>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</si>
  <si>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</si>
  <si>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</si>
  <si>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</si>
  <si>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</si>
  <si>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</si>
  <si>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</si>
  <si>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</si>
  <si>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</si>
  <si>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</si>
  <si>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</si>
  <si>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</si>
  <si>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</si>
  <si>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</si>
  <si>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</si>
  <si>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</si>
  <si>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</si>
  <si>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</si>
  <si>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</si>
  <si>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</si>
  <si>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</si>
  <si>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</si>
  <si>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</si>
  <si>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</si>
  <si>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</si>
  <si>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</si>
  <si>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</si>
  <si>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</si>
  <si>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</si>
  <si>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</si>
  <si>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</si>
  <si>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</si>
  <si>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</si>
  <si>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</si>
  <si>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</si>
  <si>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</si>
  <si>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</si>
  <si>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</si>
  <si>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</si>
  <si>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</si>
  <si>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</si>
  <si>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</si>
  <si>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</si>
  <si>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</si>
  <si>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</si>
  <si>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</si>
  <si>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</si>
  <si>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</si>
  <si>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</si>
  <si>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</si>
  <si>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</si>
  <si>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</si>
  <si>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</si>
  <si>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</si>
  <si>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</si>
  <si>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</si>
  <si>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</si>
  <si>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</si>
  <si>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</si>
  <si>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</si>
  <si>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</si>
  <si>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</si>
  <si>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</si>
  <si>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</si>
  <si>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</si>
  <si>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</si>
  <si>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</si>
  <si>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</si>
  <si>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</si>
  <si>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</si>
  <si>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</si>
  <si>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</si>
  <si>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</si>
  <si>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</si>
  <si>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</si>
  <si>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</si>
  <si>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</si>
  <si>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</si>
  <si>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</si>
  <si>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</si>
  <si>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</si>
  <si>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</si>
  <si>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</si>
  <si>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</si>
  <si>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</si>
  <si>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</si>
  <si>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</si>
  <si>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</si>
  <si>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</si>
  <si>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</si>
  <si>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</si>
  <si>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</si>
  <si>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</si>
  <si>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</si>
  <si>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</si>
  <si>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</si>
  <si>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</si>
  <si>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</si>
  <si>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</si>
  <si>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</si>
  <si>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</si>
  <si>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</si>
  <si>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</si>
  <si>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</si>
  <si>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</si>
  <si>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</si>
  <si>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</si>
  <si>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</si>
  <si>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</si>
  <si>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</si>
  <si>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</si>
  <si>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</si>
  <si>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</si>
  <si>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</si>
  <si>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</si>
  <si>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</si>
  <si>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</si>
  <si>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</si>
  <si>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</si>
  <si>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</si>
  <si>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</si>
  <si>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</si>
  <si>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</si>
  <si>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</si>
  <si>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</si>
  <si>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</si>
  <si>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</si>
  <si>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</si>
  <si>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</si>
  <si>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</si>
  <si>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</si>
  <si>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</si>
  <si>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</si>
  <si>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</si>
  <si>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</si>
  <si>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</si>
  <si>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</si>
  <si>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</si>
  <si>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</si>
  <si>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</si>
  <si>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</si>
  <si>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</si>
  <si>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</si>
  <si>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</si>
  <si>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</si>
  <si>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</si>
  <si>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</si>
  <si>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</si>
  <si>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</si>
  <si>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</si>
  <si>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</si>
  <si>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</si>
  <si>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</si>
  <si>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</si>
  <si>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</si>
  <si>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</si>
  <si>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</si>
  <si>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</si>
  <si>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</si>
  <si>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</si>
  <si>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</si>
  <si>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</si>
  <si>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</si>
  <si>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</si>
  <si>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</si>
  <si>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</si>
  <si>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</si>
  <si>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</si>
  <si>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</si>
  <si>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</si>
  <si>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</si>
  <si>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</si>
  <si>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</si>
  <si>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</si>
  <si>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</si>
  <si>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</si>
  <si>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</si>
  <si>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</si>
  <si>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</si>
  <si>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</si>
  <si>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</si>
  <si>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</si>
  <si>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</si>
  <si>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</si>
  <si>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</si>
  <si>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</si>
  <si>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</si>
  <si>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</si>
  <si>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</si>
  <si>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</si>
  <si>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</si>
  <si>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</si>
  <si>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</si>
  <si>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</si>
  <si>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</si>
  <si>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</si>
  <si>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</si>
  <si>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</si>
  <si>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</si>
  <si>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</si>
  <si>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</si>
  <si>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</si>
  <si>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</si>
  <si>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</si>
  <si>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</si>
  <si>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</si>
  <si>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</si>
  <si>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</si>
  <si>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</si>
  <si>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</si>
  <si>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</si>
  <si>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</si>
  <si>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</si>
  <si>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</si>
  <si>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</si>
  <si>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</si>
  <si>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</si>
  <si>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</si>
  <si>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</si>
  <si>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</si>
  <si>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</si>
  <si>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</si>
  <si>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</si>
  <si>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</si>
  <si>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</si>
  <si>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</si>
  <si>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</si>
  <si>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</si>
  <si>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</si>
  <si>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</si>
  <si>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</si>
  <si>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</si>
  <si>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</si>
  <si>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</si>
  <si>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</si>
  <si>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</si>
  <si>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</si>
  <si>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</si>
  <si>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</si>
  <si>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</si>
  <si>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</si>
  <si>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</si>
  <si>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</si>
  <si>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</si>
  <si>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</si>
  <si>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</si>
  <si>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</si>
  <si>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</si>
  <si>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</si>
  <si>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</si>
  <si>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</si>
  <si>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</si>
  <si>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</si>
  <si>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</si>
  <si>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</si>
  <si>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</si>
  <si>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</si>
  <si>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</si>
  <si>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</si>
  <si>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</si>
  <si>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</si>
  <si>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</si>
  <si>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</si>
  <si>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</si>
  <si>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</si>
  <si>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</si>
  <si>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</si>
  <si>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</si>
  <si>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</si>
  <si>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</si>
  <si>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</si>
  <si>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</si>
  <si>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</si>
  <si>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</si>
  <si>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</si>
  <si>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</si>
  <si>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</si>
  <si>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</si>
  <si>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</si>
  <si>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</si>
  <si>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</si>
  <si>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</si>
  <si>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</si>
  <si>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</si>
  <si>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</si>
  <si>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</si>
  <si>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</si>
  <si>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</si>
  <si>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</si>
  <si>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</si>
  <si>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</si>
  <si>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</si>
  <si>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</si>
  <si>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</si>
  <si>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</si>
  <si>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</si>
  <si>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</si>
  <si>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</si>
  <si>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</si>
  <si>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</si>
  <si>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</si>
  <si>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</si>
  <si>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</si>
  <si>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</si>
  <si>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</si>
  <si>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</si>
  <si>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</si>
  <si>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</si>
  <si>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</si>
  <si>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</si>
  <si>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</si>
  <si>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</si>
  <si>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</si>
  <si>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</si>
  <si>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</si>
  <si>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</si>
  <si>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</si>
  <si>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</si>
  <si>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</si>
  <si>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</si>
  <si>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</si>
  <si>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</si>
  <si>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</si>
  <si>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</si>
  <si>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</si>
  <si>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</si>
  <si>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</si>
  <si>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</si>
  <si>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</si>
  <si>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</si>
  <si>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</si>
  <si>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</si>
  <si>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</si>
  <si>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</si>
  <si>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</si>
  <si>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</si>
  <si>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</si>
  <si>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</si>
  <si>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</si>
  <si>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</si>
  <si>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</si>
  <si>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</si>
  <si>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</si>
  <si>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</si>
  <si>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</si>
  <si>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</si>
  <si>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</si>
  <si>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</si>
  <si>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</si>
  <si>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</si>
  <si>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</si>
  <si>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</si>
  <si>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</si>
  <si>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</si>
  <si>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</si>
  <si>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</si>
  <si>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</si>
  <si>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</si>
  <si>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</si>
  <si>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</si>
  <si>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</si>
  <si>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</si>
  <si>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</si>
  <si>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</si>
  <si>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</si>
  <si>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</si>
  <si>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</si>
  <si>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</si>
  <si>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</si>
  <si>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</si>
  <si>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</si>
  <si>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</si>
  <si>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</si>
  <si>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</si>
  <si>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</si>
  <si>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</si>
  <si>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</si>
  <si>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</si>
  <si>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</si>
  <si>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</si>
  <si>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</si>
  <si>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</si>
  <si>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</si>
  <si>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</si>
  <si>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</si>
  <si>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</si>
  <si>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</si>
  <si>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</si>
  <si>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</si>
  <si>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</si>
  <si>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</si>
  <si>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</si>
  <si>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</si>
  <si>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</si>
  <si>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</si>
  <si>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</si>
  <si>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</si>
  <si>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</si>
  <si>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</si>
  <si>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</si>
  <si>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</si>
  <si>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</si>
  <si>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</si>
  <si>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</si>
  <si>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</si>
  <si>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</si>
  <si>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</si>
  <si>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</si>
  <si>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</si>
  <si>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</si>
  <si>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</si>
  <si>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</si>
  <si>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</si>
  <si>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</si>
  <si>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</si>
  <si>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</si>
  <si>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</si>
  <si>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</si>
  <si>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</si>
  <si>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</si>
  <si>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</si>
  <si>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</si>
  <si>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</si>
  <si>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</si>
  <si>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</si>
  <si>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</si>
  <si>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</si>
  <si>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</si>
  <si>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</si>
  <si>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</si>
  <si>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</si>
  <si>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</si>
  <si>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</si>
  <si>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</si>
  <si>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</si>
  <si>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</si>
  <si>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</si>
  <si>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</si>
  <si>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</si>
  <si>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</si>
  <si>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</si>
  <si>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</si>
  <si>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</si>
  <si>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</si>
  <si>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</si>
  <si>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</si>
  <si>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</si>
  <si>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</si>
  <si>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</si>
  <si>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</si>
  <si>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</si>
  <si>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</si>
  <si>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</si>
  <si>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</si>
  <si>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</si>
  <si>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</si>
  <si>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</si>
  <si>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</si>
  <si>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</si>
  <si>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</si>
  <si>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</si>
  <si>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</si>
  <si>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</si>
  <si>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</si>
  <si>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</si>
  <si>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</si>
  <si>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</si>
  <si>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</si>
  <si>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</si>
  <si>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</si>
  <si>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</si>
  <si>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</si>
  <si>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</si>
  <si>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</si>
  <si>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</si>
  <si>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</si>
  <si>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</si>
  <si>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</si>
  <si>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</si>
  <si>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</si>
  <si>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</si>
  <si>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</si>
  <si>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</si>
  <si>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</si>
  <si>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</si>
  <si>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</si>
  <si>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</si>
  <si>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</si>
  <si>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</si>
  <si>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</si>
  <si>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</si>
  <si>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</si>
  <si>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</si>
  <si>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</si>
  <si>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</si>
  <si>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</si>
  <si>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</si>
  <si>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</si>
  <si>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</si>
  <si>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</si>
  <si>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</si>
  <si>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</si>
  <si>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</si>
  <si>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</si>
  <si>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</si>
  <si>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</si>
  <si>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</si>
  <si>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</si>
  <si>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</si>
  <si>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</si>
  <si>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</si>
  <si>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</si>
  <si>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</si>
  <si>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</si>
  <si>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</si>
  <si>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</si>
  <si>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</si>
  <si>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</si>
  <si>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</si>
  <si>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</si>
  <si>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</si>
  <si>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</si>
  <si>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</si>
  <si>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</si>
  <si>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</si>
  <si>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</si>
  <si>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</si>
  <si>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</si>
  <si>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</si>
  <si>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</si>
  <si>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</si>
  <si>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</si>
  <si>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</si>
  <si>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</si>
  <si>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</si>
  <si>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</si>
  <si>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</si>
  <si>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</si>
  <si>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</si>
  <si>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</si>
  <si>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</si>
  <si>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</si>
  <si>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</si>
  <si>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</si>
  <si>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</si>
  <si>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</si>
  <si>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</si>
  <si>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</si>
  <si>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</si>
  <si>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</si>
  <si>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</si>
  <si>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</si>
  <si>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</si>
  <si>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</si>
  <si>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</si>
  <si>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</si>
  <si>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</si>
  <si>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</si>
  <si>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</si>
  <si>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</si>
  <si>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</si>
  <si>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</si>
  <si>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</si>
  <si>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</si>
  <si>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</si>
  <si>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</si>
  <si>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</si>
  <si>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</si>
  <si>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</si>
  <si>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</si>
  <si>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</si>
  <si>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</si>
  <si>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</si>
  <si>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</si>
  <si>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</si>
  <si>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</si>
  <si>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</si>
  <si>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</si>
  <si>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</si>
  <si>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</si>
  <si>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</si>
  <si>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</si>
  <si>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</si>
  <si>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</si>
  <si>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</si>
  <si>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</si>
  <si>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</si>
  <si>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</si>
  <si>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</si>
  <si>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</si>
  <si>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</si>
  <si>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</si>
  <si>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</si>
  <si>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</si>
  <si>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</si>
  <si>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</si>
  <si>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</si>
  <si>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</si>
  <si>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</si>
  <si>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</si>
  <si>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</si>
  <si>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</si>
  <si>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</si>
  <si>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</si>
  <si>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</si>
  <si>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</si>
  <si>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</si>
  <si>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</si>
  <si>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</si>
  <si>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</si>
  <si>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</si>
  <si>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</si>
  <si>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</si>
  <si>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</si>
  <si>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</si>
  <si>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</si>
  <si>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</si>
  <si>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</si>
  <si>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</si>
  <si>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</si>
  <si>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</si>
  <si>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</si>
  <si>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</si>
  <si>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</si>
  <si>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</si>
  <si>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</si>
  <si>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</si>
  <si>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</si>
  <si>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</si>
  <si>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</si>
  <si>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</si>
  <si>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</si>
  <si>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</si>
  <si>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</si>
  <si>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</si>
  <si>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</si>
  <si>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</si>
  <si>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</si>
  <si>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</si>
  <si>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</si>
  <si>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</si>
  <si>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</si>
  <si>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</si>
  <si>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</si>
  <si>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</si>
  <si>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</si>
  <si>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</si>
  <si>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</si>
  <si>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</si>
  <si>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</si>
  <si>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</si>
  <si>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</si>
  <si>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</si>
  <si>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</si>
  <si>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</si>
  <si>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</si>
  <si>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</si>
  <si>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</si>
  <si>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</si>
  <si>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</si>
  <si>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</si>
  <si>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</si>
  <si>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</si>
  <si>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</si>
  <si>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</si>
  <si>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</si>
  <si>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</si>
  <si>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</si>
  <si>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</si>
  <si>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</si>
  <si>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</si>
  <si>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</si>
  <si>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</si>
  <si>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</si>
  <si>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</si>
  <si>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</si>
  <si>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</si>
  <si>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</si>
  <si>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</si>
  <si>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</si>
  <si>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</si>
  <si>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</si>
  <si>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</si>
  <si>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</si>
  <si>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</si>
  <si>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</si>
  <si>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</si>
  <si>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</si>
  <si>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</si>
  <si>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</si>
  <si>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</si>
  <si>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</si>
  <si>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</si>
  <si>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</si>
  <si>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</si>
  <si>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</si>
  <si>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</si>
  <si>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</si>
  <si>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</si>
  <si>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</si>
  <si>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</si>
  <si>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</si>
  <si>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</si>
  <si>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</si>
  <si>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</si>
  <si>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</si>
  <si>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</si>
  <si>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</si>
  <si>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</si>
  <si>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</si>
  <si>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</si>
  <si>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</si>
  <si>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</si>
  <si>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</si>
  <si>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</si>
  <si>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</si>
  <si>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</si>
  <si>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</si>
  <si>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</si>
  <si>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</si>
  <si>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</si>
  <si>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</si>
  <si>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</si>
  <si>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</si>
  <si>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</si>
  <si>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</si>
  <si>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</si>
  <si>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</si>
  <si>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</si>
  <si>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</si>
  <si>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</si>
  <si>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</si>
  <si>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</si>
  <si>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</si>
  <si>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</si>
  <si>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</si>
  <si>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</si>
  <si>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</si>
  <si>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</si>
  <si>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</si>
  <si>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</si>
  <si>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</si>
  <si>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</si>
  <si>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</si>
  <si>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</si>
  <si>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</si>
  <si>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</si>
  <si>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</si>
  <si>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</si>
  <si>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</si>
  <si>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</si>
  <si>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</si>
  <si>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</si>
  <si>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</si>
  <si>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</si>
  <si>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</si>
  <si>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</si>
  <si>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</si>
  <si>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</si>
  <si>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</si>
  <si>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</si>
  <si>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</si>
  <si>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</si>
  <si>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</si>
  <si>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</si>
  <si>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</si>
  <si>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</si>
  <si>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</si>
  <si>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</si>
  <si>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</si>
  <si>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</si>
  <si>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</si>
  <si>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</si>
  <si>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</si>
  <si>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</si>
  <si>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</si>
  <si>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</si>
  <si>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</si>
  <si>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</si>
  <si>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</si>
  <si>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</si>
  <si>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</si>
  <si>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</si>
  <si>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</si>
  <si>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</si>
  <si>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</si>
  <si>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</si>
  <si>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</si>
  <si>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</si>
  <si>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</si>
  <si>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</si>
  <si>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</si>
  <si>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</si>
  <si>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</si>
  <si>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</si>
  <si>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</si>
  <si>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</si>
  <si>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</si>
  <si>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</si>
  <si>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</si>
  <si>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</si>
  <si>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</si>
  <si>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</si>
  <si>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</si>
  <si>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</si>
  <si>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</si>
  <si>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</si>
  <si>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</si>
  <si>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</si>
  <si>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</si>
  <si>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</si>
  <si>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</si>
  <si>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</si>
  <si>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</si>
  <si>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</si>
  <si>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</si>
  <si>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</si>
  <si>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</si>
  <si>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</si>
  <si>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</si>
  <si>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</si>
  <si>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</si>
  <si>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</si>
  <si>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</si>
  <si>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</si>
  <si>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</si>
  <si>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</si>
  <si>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</si>
  <si>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</si>
  <si>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</si>
  <si>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</si>
  <si>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</si>
  <si>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</si>
  <si>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</si>
  <si>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</si>
  <si>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</si>
  <si>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</si>
  <si>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</si>
  <si>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</si>
  <si>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</si>
  <si>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</si>
  <si>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</si>
  <si>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</si>
  <si>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</si>
  <si>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</si>
  <si>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</si>
  <si>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</si>
  <si>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</si>
  <si>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</si>
  <si>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</si>
  <si>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</si>
  <si>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</si>
  <si>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</si>
  <si>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</si>
  <si>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</si>
  <si>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</si>
  <si>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</si>
  <si>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</si>
  <si>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</si>
  <si>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</si>
  <si>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</si>
  <si>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</si>
  <si>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</si>
  <si>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</si>
  <si>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</si>
  <si>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</si>
  <si>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</si>
  <si>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</si>
  <si>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</si>
  <si>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</si>
  <si>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</si>
  <si>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</si>
  <si>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</si>
  <si>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</si>
  <si>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</si>
  <si>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</si>
  <si>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</si>
  <si>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</si>
  <si>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</si>
  <si>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</si>
  <si>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</si>
  <si>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</si>
  <si>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</si>
  <si>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</si>
  <si>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</si>
  <si>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</si>
  <si>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</si>
  <si>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</si>
  <si>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</si>
  <si>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</si>
  <si>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</si>
  <si>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</si>
  <si>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</si>
  <si>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</si>
  <si>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</si>
  <si>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</si>
  <si>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</si>
  <si>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</si>
  <si>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</si>
  <si>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</si>
  <si>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</si>
  <si>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</si>
  <si>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</si>
  <si>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</si>
  <si>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</si>
  <si>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</si>
  <si>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</si>
  <si>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</si>
  <si>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</si>
  <si>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</si>
  <si>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</si>
  <si>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</si>
  <si>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</si>
  <si>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</si>
  <si>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</si>
  <si>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</si>
  <si>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</si>
  <si>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</si>
  <si>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</si>
  <si>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</si>
  <si>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</si>
  <si>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</si>
  <si>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</si>
  <si>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</si>
  <si>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</si>
  <si>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</si>
  <si>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</si>
  <si>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</si>
  <si>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</si>
  <si>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</si>
  <si>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</si>
  <si>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</si>
  <si>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</si>
  <si>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</si>
  <si>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</si>
  <si>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</si>
  <si>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</si>
  <si>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</si>
  <si>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</si>
  <si>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</si>
  <si>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</si>
  <si>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</si>
  <si>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</si>
  <si>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</si>
  <si>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</si>
  <si>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</si>
  <si>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</si>
  <si>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</si>
  <si>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</si>
  <si>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</si>
  <si>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</si>
  <si>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</si>
  <si>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</si>
  <si>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</si>
  <si>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</si>
  <si>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</si>
  <si>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</si>
  <si>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</si>
  <si>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</si>
  <si>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</si>
  <si>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</si>
  <si>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</si>
  <si>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</si>
  <si>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</si>
  <si>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</si>
  <si>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</si>
  <si>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</si>
  <si>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</si>
  <si>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</si>
  <si>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</si>
  <si>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</si>
  <si>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</si>
  <si>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</si>
  <si>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</si>
  <si>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</si>
  <si>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</si>
  <si>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</si>
  <si>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</si>
  <si>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</si>
  <si>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</si>
  <si>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</si>
  <si>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</si>
  <si>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</si>
  <si>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</si>
  <si>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</si>
  <si>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</si>
  <si>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</si>
  <si>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</si>
  <si>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</si>
  <si>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</si>
  <si>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</si>
  <si>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</si>
  <si>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</si>
  <si>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</si>
  <si>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</si>
  <si>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</si>
  <si>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</si>
  <si>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</si>
  <si>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</si>
  <si>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</si>
  <si>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</si>
  <si>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</si>
  <si>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</si>
  <si>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</si>
  <si>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</si>
  <si>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</si>
  <si>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</si>
  <si>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</si>
  <si>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</si>
  <si>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</si>
  <si>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</si>
  <si>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</si>
  <si>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</si>
  <si>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</si>
  <si>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</si>
  <si>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</si>
  <si>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</si>
  <si>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</si>
  <si>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</si>
  <si>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</si>
  <si>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</si>
  <si>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</si>
  <si>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</si>
  <si>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</si>
  <si>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</si>
  <si>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</si>
  <si>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</si>
  <si>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</si>
  <si>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</si>
  <si>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</si>
  <si>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</si>
  <si>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</si>
  <si>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</si>
  <si>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</si>
  <si>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</si>
  <si>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</si>
  <si>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</si>
  <si>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</si>
  <si>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</si>
  <si>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</si>
  <si>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</si>
  <si>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</si>
  <si>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</si>
  <si>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</si>
  <si>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</si>
  <si>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</si>
  <si>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</si>
  <si>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</si>
  <si>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</si>
  <si>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</si>
  <si>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</si>
  <si>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</si>
  <si>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</si>
  <si>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</si>
  <si>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</si>
  <si>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</si>
  <si>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</si>
  <si>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</si>
  <si>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</si>
  <si>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</si>
  <si>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</si>
  <si>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</si>
  <si>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</si>
  <si>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</si>
  <si>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</si>
  <si>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</si>
  <si>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</si>
  <si>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</si>
  <si>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</si>
  <si>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</si>
  <si>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</si>
  <si>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</si>
  <si>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</si>
  <si>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</si>
  <si>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</si>
  <si>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</si>
  <si>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</si>
  <si>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</si>
  <si>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</si>
  <si>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</si>
  <si>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</si>
  <si>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</si>
  <si>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</si>
  <si>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</si>
  <si>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</si>
  <si>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</si>
  <si>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</si>
  <si>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</si>
  <si>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</si>
  <si>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</si>
  <si>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</si>
  <si>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</si>
  <si>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</si>
  <si>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</si>
  <si>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</si>
  <si>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</si>
  <si>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</si>
  <si>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</si>
  <si>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</si>
  <si>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</si>
  <si>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</si>
  <si>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</si>
  <si>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</si>
  <si>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</si>
  <si>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</si>
  <si>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</si>
  <si>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</si>
  <si>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</si>
  <si>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</si>
  <si>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</si>
  <si>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</si>
  <si>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</si>
  <si>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</si>
  <si>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</si>
  <si>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</si>
  <si>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</si>
  <si>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</si>
  <si>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</si>
  <si>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</si>
  <si>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</si>
  <si>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</si>
  <si>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</si>
  <si>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</si>
  <si>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</si>
  <si>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</si>
  <si>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</si>
  <si>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</si>
  <si>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</si>
  <si>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</si>
  <si>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</si>
  <si>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</si>
  <si>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</si>
  <si>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</si>
  <si>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</si>
  <si>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</si>
  <si>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</si>
  <si>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</si>
  <si>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</si>
  <si>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</si>
  <si>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</si>
  <si>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</si>
  <si>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</si>
  <si>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</si>
  <si>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</si>
  <si>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</si>
  <si>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</si>
  <si>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</si>
  <si>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</si>
  <si>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</si>
  <si>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</si>
  <si>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</si>
  <si>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</si>
  <si>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</si>
  <si>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</si>
  <si>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</si>
  <si>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</si>
  <si>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</si>
  <si>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</si>
  <si>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</si>
  <si>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</si>
  <si>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</si>
  <si>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</si>
  <si>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</si>
  <si>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</si>
  <si>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</si>
  <si>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</si>
  <si>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</si>
  <si>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</si>
  <si>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</si>
  <si>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</si>
  <si>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</si>
  <si>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</si>
  <si>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</si>
  <si>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</si>
  <si>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</si>
  <si>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</si>
  <si>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</si>
  <si>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</si>
  <si>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</si>
  <si>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</si>
  <si>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</si>
  <si>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</si>
  <si>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</si>
  <si>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</si>
  <si>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</si>
  <si>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</si>
  <si>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</si>
  <si>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</si>
  <si>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</si>
  <si>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</si>
  <si>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</si>
  <si>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</si>
  <si>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</si>
  <si>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</si>
  <si>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</si>
  <si>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</si>
  <si>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</si>
  <si>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</si>
  <si>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</si>
  <si>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</si>
  <si>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</si>
  <si>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</si>
  <si>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</si>
  <si>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</si>
  <si>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</si>
  <si>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</si>
  <si>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</si>
  <si>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</si>
  <si>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</si>
  <si>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</si>
  <si>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</si>
  <si>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</si>
  <si>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</si>
  <si>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</si>
  <si>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</si>
  <si>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</si>
  <si>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</si>
  <si>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</si>
  <si>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</si>
  <si>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</si>
  <si>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</si>
  <si>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</si>
  <si>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</si>
  <si>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</si>
  <si>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</si>
  <si>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</si>
  <si>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</si>
  <si>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</si>
  <si>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</si>
  <si>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</si>
  <si>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</si>
  <si>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</si>
  <si>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</si>
  <si>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</si>
  <si>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</si>
  <si>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</si>
  <si>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</si>
  <si>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</si>
  <si>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</si>
  <si>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</si>
  <si>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</si>
  <si>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</si>
  <si>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</si>
  <si>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</si>
  <si>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</si>
  <si>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</si>
  <si>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</si>
  <si>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</si>
  <si>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</si>
  <si>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</si>
  <si>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</si>
  <si>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</si>
  <si>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</si>
  <si>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</si>
  <si>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</si>
  <si>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</si>
  <si>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</si>
  <si>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</si>
  <si>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</si>
  <si>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</si>
  <si>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</si>
  <si>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</si>
  <si>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</si>
  <si>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</si>
  <si>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</si>
  <si>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</si>
  <si>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</si>
  <si>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</si>
  <si>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</si>
  <si>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</si>
  <si>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</si>
  <si>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</si>
  <si>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</si>
  <si>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</si>
  <si>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</si>
  <si>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</si>
  <si>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</si>
  <si>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</si>
  <si>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</si>
  <si>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</si>
  <si>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</si>
  <si>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</si>
  <si>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</si>
  <si>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</si>
  <si>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</si>
  <si>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</si>
  <si>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</si>
  <si>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</si>
  <si>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</si>
  <si>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</si>
  <si>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</si>
  <si>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</si>
  <si>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</si>
  <si>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</si>
  <si>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</si>
  <si>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</si>
  <si>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</si>
  <si>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</si>
  <si>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</si>
  <si>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</si>
  <si>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</si>
  <si>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</si>
  <si>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</si>
  <si>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</si>
  <si>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</si>
  <si>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</si>
  <si>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</si>
  <si>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</si>
  <si>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</si>
  <si>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</si>
  <si>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</si>
  <si>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</si>
  <si>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</si>
  <si>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</si>
  <si>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</si>
  <si>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</si>
  <si>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</si>
  <si>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</si>
  <si>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</si>
  <si>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</si>
  <si>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</si>
  <si>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</si>
  <si>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</si>
  <si>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</si>
  <si>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</si>
  <si>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</si>
  <si>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</si>
  <si>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</si>
  <si>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</si>
  <si>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</si>
  <si>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</si>
  <si>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</si>
  <si>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</si>
  <si>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</si>
  <si>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</si>
  <si>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</si>
  <si>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</si>
  <si>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</si>
  <si>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</si>
  <si>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</si>
  <si>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</si>
  <si>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</si>
  <si>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</si>
  <si>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</si>
  <si>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</si>
  <si>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</si>
  <si>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</si>
  <si>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</si>
  <si>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</si>
  <si>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</si>
  <si>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</si>
  <si>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</si>
  <si>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</si>
  <si>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</si>
  <si>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</si>
  <si>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</si>
  <si>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</si>
  <si>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</si>
  <si>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</si>
  <si>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</si>
  <si>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</si>
  <si>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</si>
  <si>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</si>
  <si>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</si>
  <si>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</si>
  <si>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</si>
  <si>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</si>
  <si>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</si>
  <si>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</si>
  <si>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</si>
  <si>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</si>
  <si>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</si>
  <si>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</si>
  <si>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</si>
  <si>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</si>
  <si>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</si>
  <si>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</si>
  <si>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</si>
  <si>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</si>
  <si>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</si>
  <si>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</si>
  <si>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</si>
  <si>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</si>
  <si>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</si>
  <si>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</si>
  <si>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</si>
  <si>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</si>
  <si>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</si>
  <si>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</si>
  <si>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</si>
  <si>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</si>
  <si>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</si>
  <si>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</si>
  <si>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</si>
  <si>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</si>
  <si>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</si>
  <si>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</si>
  <si>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</si>
  <si>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</si>
  <si>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</si>
  <si>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</si>
  <si>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</si>
  <si>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</si>
  <si>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</si>
  <si>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</si>
  <si>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</si>
  <si>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</si>
  <si>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</si>
  <si>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</si>
  <si>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</si>
  <si>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</si>
  <si>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</si>
  <si>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</si>
  <si>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</si>
  <si>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</si>
  <si>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</si>
  <si>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</si>
  <si>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</si>
  <si>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</si>
  <si>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</si>
  <si>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</si>
  <si>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</si>
  <si>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</si>
  <si>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</si>
  <si>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</si>
  <si>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</si>
  <si>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</si>
  <si>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</si>
  <si>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</si>
  <si>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</si>
  <si>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</si>
  <si>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</si>
  <si>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</si>
  <si>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</si>
  <si>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</si>
  <si>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</si>
  <si>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</si>
  <si>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</si>
  <si>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</si>
  <si>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</si>
  <si>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</si>
  <si>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</si>
  <si>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</si>
  <si>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</si>
  <si>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</si>
  <si>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</si>
  <si>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</si>
  <si>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</si>
  <si>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</si>
  <si>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</si>
  <si>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</si>
  <si>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</si>
  <si>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</si>
  <si>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</si>
  <si>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</si>
  <si>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</si>
  <si>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</si>
  <si>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</si>
  <si>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</si>
  <si>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</si>
  <si>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</si>
  <si>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</si>
  <si>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</si>
  <si>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</si>
  <si>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</si>
  <si>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</si>
  <si>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</si>
  <si>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</si>
  <si>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</si>
  <si>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</si>
  <si>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</si>
  <si>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</si>
  <si>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</si>
  <si>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</si>
  <si>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</si>
  <si>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</si>
  <si>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</si>
  <si>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</si>
  <si>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</si>
  <si>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</si>
  <si>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</si>
  <si>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</si>
  <si>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</si>
  <si>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</si>
  <si>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</si>
  <si>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</si>
  <si>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</si>
  <si>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</si>
  <si>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</si>
  <si>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</si>
  <si>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</si>
  <si>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</si>
  <si>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</si>
  <si>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</si>
  <si>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</si>
  <si>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</si>
  <si>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</si>
  <si>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</si>
  <si>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</si>
  <si>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</si>
  <si>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</si>
  <si>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</si>
  <si>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</si>
  <si>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</si>
  <si>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</si>
  <si>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</si>
  <si>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</si>
  <si>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</si>
  <si>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</si>
  <si>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</si>
  <si>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</si>
  <si>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</si>
  <si>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</si>
  <si>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</si>
  <si>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</si>
  <si>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</si>
  <si>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</si>
  <si>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</si>
  <si>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</si>
  <si>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</si>
  <si>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</si>
  <si>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</si>
  <si>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</si>
  <si>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</si>
  <si>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</si>
  <si>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</si>
  <si>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</si>
  <si>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</si>
  <si>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</si>
  <si>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</si>
  <si>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</si>
  <si>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</si>
  <si>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</si>
  <si>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</si>
  <si>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</si>
  <si>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</si>
  <si>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</si>
  <si>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</si>
  <si>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</si>
  <si>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</si>
  <si>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</si>
  <si>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</si>
  <si>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</si>
  <si>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</si>
  <si>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</si>
  <si>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</si>
  <si>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</si>
  <si>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</si>
  <si>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</si>
  <si>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</si>
  <si>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</si>
  <si>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</si>
  <si>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</si>
  <si>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</si>
  <si>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</si>
  <si>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</si>
  <si>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</si>
  <si>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</si>
  <si>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</si>
  <si>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</si>
  <si>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</si>
  <si>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</si>
  <si>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</si>
  <si>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</si>
  <si>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</si>
  <si>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</si>
  <si>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</si>
  <si>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</si>
  <si>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</si>
  <si>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</si>
  <si>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</si>
  <si>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</si>
  <si>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</si>
  <si>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</si>
  <si>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</si>
  <si>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</si>
  <si>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</si>
  <si>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</si>
  <si>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</si>
  <si>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</si>
  <si>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</si>
  <si>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</si>
  <si>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</si>
  <si>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</si>
  <si>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</si>
  <si>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</si>
  <si>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</si>
  <si>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</si>
  <si>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</si>
  <si>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</si>
  <si>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</si>
  <si>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</si>
  <si>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</si>
  <si>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</si>
  <si>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</si>
  <si>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</si>
  <si>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</si>
  <si>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</si>
  <si>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</si>
  <si>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</si>
  <si>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</si>
  <si>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</si>
  <si>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</si>
  <si>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</si>
  <si>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</si>
  <si>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</si>
  <si>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</si>
  <si>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</si>
  <si>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</si>
  <si>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</si>
  <si>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</si>
  <si>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</si>
  <si>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</si>
  <si>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</si>
  <si>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</si>
  <si>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</si>
  <si>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</si>
  <si>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</si>
  <si>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</si>
  <si>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</si>
  <si>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</si>
  <si>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</si>
  <si>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</si>
  <si>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</si>
  <si>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</si>
  <si>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</si>
  <si>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</si>
  <si>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</si>
  <si>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</si>
  <si>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</si>
  <si>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</si>
  <si>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</si>
  <si>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</si>
  <si>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</si>
  <si>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</si>
  <si>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</si>
  <si>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</si>
  <si>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</si>
  <si>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</si>
  <si>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</si>
  <si>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</si>
  <si>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</si>
  <si>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</si>
  <si>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</si>
  <si>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</si>
  <si>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</si>
  <si>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</si>
  <si>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</si>
  <si>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</si>
  <si>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</si>
  <si>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</si>
  <si>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</si>
  <si>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</si>
  <si>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</si>
  <si>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</si>
  <si>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</si>
  <si>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</si>
  <si>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</si>
  <si>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</si>
  <si>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</si>
  <si>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</si>
  <si>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</si>
  <si>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</si>
  <si>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</si>
  <si>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</si>
  <si>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</si>
  <si>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</si>
  <si>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</si>
  <si>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</si>
  <si>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</si>
  <si>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</si>
  <si>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</si>
  <si>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</si>
  <si>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</si>
  <si>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</si>
  <si>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</si>
  <si>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</si>
  <si>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</si>
  <si>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</si>
  <si>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</si>
  <si>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</si>
  <si>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</si>
  <si>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</si>
  <si>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</si>
  <si>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</si>
  <si>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</si>
  <si>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</si>
  <si>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</si>
  <si>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</si>
  <si>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</si>
  <si>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</si>
  <si>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</si>
  <si>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</si>
  <si>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</si>
  <si>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</si>
  <si>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</si>
  <si>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</si>
  <si>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</si>
  <si>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</si>
  <si>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</si>
  <si>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</si>
  <si>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</si>
  <si>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</si>
  <si>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</si>
  <si>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</si>
  <si>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</si>
  <si>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</si>
  <si>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</si>
  <si>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</si>
  <si>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</si>
  <si>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</si>
  <si>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</si>
  <si>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</si>
  <si>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</si>
  <si>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</si>
  <si>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</si>
  <si>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</si>
  <si>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</si>
  <si>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</si>
  <si>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</si>
  <si>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</si>
  <si>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</si>
  <si>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</si>
  <si>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</si>
  <si>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</si>
  <si>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</si>
  <si>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</si>
  <si>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</si>
  <si>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</si>
  <si>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</si>
  <si>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</si>
  <si>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</si>
  <si>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</si>
  <si>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</si>
  <si>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</si>
  <si>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</si>
  <si>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</si>
  <si>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</si>
  <si>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</si>
  <si>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</si>
  <si>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</si>
  <si>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</si>
  <si>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</si>
  <si>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</si>
  <si>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</si>
  <si>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</si>
  <si>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</si>
  <si>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</si>
  <si>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</si>
  <si>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</si>
  <si>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</si>
  <si>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</si>
  <si>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</si>
  <si>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</si>
  <si>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</si>
  <si>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</si>
  <si>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</si>
  <si>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</si>
  <si>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</si>
  <si>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</si>
  <si>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</si>
  <si>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</si>
  <si>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</si>
  <si>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</si>
  <si>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</si>
  <si>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</si>
  <si>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</si>
  <si>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</si>
  <si>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</si>
  <si>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</si>
  <si>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</si>
  <si>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</si>
  <si>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</si>
  <si>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</si>
  <si>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</si>
  <si>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</si>
  <si>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</si>
  <si>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</si>
  <si>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</si>
  <si>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</si>
  <si>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</si>
  <si>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</si>
  <si>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</si>
  <si>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</si>
  <si>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</si>
  <si>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</si>
  <si>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</si>
  <si>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</si>
  <si>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</si>
  <si>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</si>
  <si>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</si>
  <si>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</si>
  <si>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</si>
  <si>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</si>
  <si>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</si>
  <si>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</si>
  <si>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</si>
  <si>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</si>
  <si>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</si>
  <si>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</si>
  <si>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</si>
  <si>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</si>
  <si>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</si>
  <si>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</si>
  <si>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</si>
  <si>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</si>
  <si>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</si>
  <si>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</si>
  <si>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</si>
  <si>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</si>
  <si>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</si>
  <si>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</si>
  <si>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</si>
  <si>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</si>
  <si>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</si>
  <si>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</si>
  <si>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</si>
  <si>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</si>
  <si>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</si>
  <si>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</si>
  <si>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</si>
  <si>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</si>
  <si>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</si>
  <si>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</si>
  <si>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</si>
  <si>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</si>
  <si>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</si>
  <si>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</si>
  <si>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</si>
  <si>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</si>
  <si>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</si>
  <si>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</si>
  <si>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</si>
  <si>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</si>
  <si>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</si>
  <si>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</si>
  <si>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</si>
  <si>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</si>
  <si>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</si>
  <si>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</si>
  <si>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</si>
  <si>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</si>
  <si>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</si>
  <si>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</si>
  <si>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</si>
  <si>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</si>
  <si>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</si>
  <si>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</si>
  <si>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</si>
  <si>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</si>
  <si>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</si>
  <si>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</si>
  <si>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</si>
  <si>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</si>
  <si>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</si>
  <si>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</si>
  <si>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</si>
  <si>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</si>
  <si>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</si>
  <si>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</si>
  <si>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</si>
  <si>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</si>
  <si>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</si>
  <si>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</si>
  <si>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</si>
  <si>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</si>
  <si>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</si>
  <si>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</si>
  <si>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</si>
  <si>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</si>
  <si>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</si>
  <si>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</si>
  <si>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</si>
  <si>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</si>
  <si>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</si>
  <si>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</si>
  <si>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</si>
  <si>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</si>
  <si>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</si>
  <si>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</si>
  <si>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</si>
  <si>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</si>
  <si>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</si>
  <si>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</si>
  <si>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</si>
  <si>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</si>
  <si>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</si>
  <si>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</si>
  <si>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</si>
  <si>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</si>
  <si>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</si>
  <si>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</si>
  <si>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</si>
  <si>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</si>
  <si>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</si>
  <si>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</si>
  <si>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</si>
  <si>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</si>
  <si>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</si>
  <si>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</si>
  <si>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</si>
  <si>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</si>
  <si>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</si>
  <si>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</si>
  <si>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</si>
  <si>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</si>
  <si>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</si>
  <si>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</si>
  <si>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</si>
  <si>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</si>
  <si>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</si>
  <si>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</si>
  <si>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</si>
  <si>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</si>
  <si>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</si>
  <si>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</si>
  <si>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</si>
  <si>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</si>
  <si>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</si>
  <si>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</si>
  <si>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</si>
  <si>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</si>
  <si>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</si>
  <si>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</si>
  <si>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</si>
  <si>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</si>
  <si>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</si>
  <si>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</si>
  <si>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</si>
  <si>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</si>
  <si>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</si>
  <si>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</si>
  <si>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</si>
  <si>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</si>
  <si>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</si>
  <si>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</si>
  <si>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</si>
  <si>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</si>
  <si>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</si>
  <si>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</si>
  <si>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</si>
  <si>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</si>
  <si>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</si>
  <si>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</si>
  <si>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</si>
  <si>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</si>
  <si>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</si>
  <si>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</si>
  <si>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</si>
  <si>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</si>
  <si>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</si>
  <si>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</si>
  <si>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</si>
  <si>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</si>
  <si>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</si>
  <si>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</si>
  <si>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</si>
  <si>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</si>
  <si>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</si>
  <si>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</si>
  <si>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</si>
  <si>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</si>
  <si>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</si>
  <si>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</si>
  <si>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</si>
  <si>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</si>
  <si>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</si>
  <si>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</si>
  <si>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</si>
  <si>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</si>
  <si>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</si>
  <si>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</si>
  <si>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</si>
  <si>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</si>
  <si>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</si>
  <si>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</si>
  <si>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</si>
  <si>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</si>
  <si>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</si>
  <si>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</si>
  <si>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</si>
  <si>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</si>
  <si>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</si>
  <si>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</si>
  <si>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</si>
  <si>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</si>
  <si>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</si>
  <si>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</si>
  <si>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</si>
  <si>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</si>
  <si>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</si>
  <si>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</si>
  <si>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</si>
  <si>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</si>
  <si>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</si>
  <si>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</si>
  <si>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</si>
  <si>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</si>
  <si>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</si>
  <si>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</si>
  <si>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</si>
  <si>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</si>
  <si>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</si>
  <si>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</si>
  <si>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</si>
  <si>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</si>
  <si>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</si>
  <si>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</si>
  <si>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</si>
  <si>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</si>
  <si>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</si>
  <si>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</si>
  <si>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</si>
  <si>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</si>
  <si>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</si>
  <si>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</si>
  <si>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</si>
  <si>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</si>
  <si>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</si>
  <si>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</si>
  <si>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</si>
  <si>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</si>
  <si>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</si>
  <si>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</si>
  <si>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</si>
  <si>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</si>
  <si>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</si>
  <si>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</si>
  <si>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</si>
  <si>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</si>
  <si>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</si>
  <si>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</si>
  <si>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</si>
  <si>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</si>
  <si>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</si>
  <si>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</si>
  <si>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</si>
  <si>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</si>
  <si>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</si>
  <si>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</si>
  <si>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</si>
  <si>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</si>
  <si>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</si>
  <si>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</si>
  <si>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</si>
  <si>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</si>
  <si>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</si>
  <si>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</si>
  <si>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</si>
  <si>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</si>
  <si>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</si>
  <si>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</si>
  <si>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</si>
  <si>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</si>
  <si>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</si>
  <si>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</si>
  <si>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</si>
  <si>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</si>
  <si>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</si>
  <si>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</si>
  <si>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</si>
  <si>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</si>
  <si>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</si>
  <si>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</si>
  <si>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</si>
  <si>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</si>
  <si>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</si>
  <si>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</si>
  <si>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</si>
  <si>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</si>
  <si>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</si>
  <si>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</si>
  <si>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</si>
  <si>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</si>
  <si>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</si>
  <si>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</si>
  <si>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</si>
  <si>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</si>
  <si>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</si>
  <si>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</si>
  <si>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</si>
  <si>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</si>
  <si>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</si>
  <si>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</si>
  <si>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</si>
  <si>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</si>
  <si>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</si>
  <si>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</si>
  <si>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</si>
  <si>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</si>
  <si>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</si>
  <si>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</si>
  <si>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</si>
  <si>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</si>
  <si>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</si>
  <si>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</si>
  <si>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</si>
  <si>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</si>
  <si>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</si>
  <si>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</si>
  <si>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</si>
  <si>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</si>
  <si>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</si>
  <si>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</si>
  <si>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</si>
  <si>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</si>
  <si>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</si>
  <si>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</si>
  <si>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</si>
  <si>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</si>
  <si>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</si>
  <si>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</si>
  <si>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</si>
  <si>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</si>
  <si>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</si>
  <si>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</si>
  <si>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</si>
  <si>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</si>
  <si>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</si>
  <si>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</si>
  <si>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</si>
  <si>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</si>
  <si>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</si>
  <si>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</si>
  <si>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</si>
  <si>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</si>
  <si>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</si>
  <si>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</si>
  <si>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</si>
  <si>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</si>
  <si>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</si>
  <si>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</si>
  <si>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</si>
  <si>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</si>
  <si>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</si>
  <si>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</si>
  <si>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</si>
  <si>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</si>
  <si>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</si>
  <si>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</si>
  <si>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</si>
  <si>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</si>
  <si>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</si>
  <si>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</si>
  <si>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</si>
  <si>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</si>
  <si>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</si>
  <si>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</si>
  <si>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</si>
  <si>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</si>
  <si>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</si>
  <si>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</si>
  <si>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</si>
  <si>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</si>
  <si>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</si>
  <si>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</si>
  <si>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</si>
  <si>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</si>
  <si>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</si>
  <si>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</si>
  <si>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</si>
  <si>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</si>
  <si>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</si>
  <si>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</si>
  <si>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</si>
  <si>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</si>
  <si>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</si>
  <si>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</si>
  <si>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</si>
  <si>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</si>
  <si>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</si>
  <si>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</si>
  <si>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</si>
  <si>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</si>
  <si>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</si>
  <si>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</si>
  <si>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</si>
  <si>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</si>
  <si>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</si>
  <si>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</si>
  <si>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</si>
  <si>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</si>
  <si>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</si>
  <si>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</si>
  <si>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</si>
  <si>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</si>
  <si>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</si>
  <si>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</si>
  <si>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</si>
  <si>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</si>
  <si>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</si>
  <si>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</si>
  <si>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</si>
  <si>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</si>
  <si>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</si>
  <si>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</si>
  <si>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</si>
  <si>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</si>
  <si>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</si>
  <si>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</si>
  <si>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</si>
  <si>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</si>
  <si>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</si>
  <si>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</si>
  <si>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</si>
  <si>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</si>
  <si>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</si>
  <si>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</si>
  <si>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</si>
  <si>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</si>
  <si>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</si>
  <si>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</si>
  <si>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</si>
  <si>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</si>
  <si>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</si>
  <si>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</si>
  <si>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</si>
  <si>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</si>
  <si>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</si>
  <si>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</si>
  <si>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</si>
  <si>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</si>
  <si>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</si>
  <si>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</si>
  <si>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</si>
  <si>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</si>
  <si>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</si>
  <si>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</si>
  <si>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</si>
  <si>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</si>
  <si>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</si>
  <si>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</si>
  <si>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</si>
  <si>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</si>
  <si>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</si>
  <si>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</si>
  <si>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</si>
  <si>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</si>
  <si>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</si>
  <si>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</si>
  <si>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</si>
  <si>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</si>
  <si>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</si>
  <si>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</si>
  <si>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</si>
  <si>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</si>
  <si>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</si>
  <si>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</si>
  <si>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</si>
  <si>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</si>
  <si>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</si>
  <si>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</si>
  <si>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</si>
  <si>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</si>
  <si>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</si>
  <si>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</si>
  <si>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</si>
  <si>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</si>
  <si>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</si>
  <si>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</si>
  <si>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</si>
  <si>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</si>
  <si>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</si>
  <si>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</si>
  <si>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</si>
  <si>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</si>
  <si>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</si>
  <si>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</si>
  <si>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</si>
  <si>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</si>
  <si>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</si>
  <si>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</si>
  <si>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</si>
  <si>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</si>
  <si>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</si>
  <si>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</si>
  <si>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</si>
  <si>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</si>
  <si>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</si>
  <si>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</si>
  <si>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</si>
  <si>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</si>
  <si>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</si>
  <si>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</si>
  <si>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</si>
  <si>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</si>
  <si>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</si>
  <si>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</si>
  <si>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</si>
  <si>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</si>
  <si>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</si>
  <si>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</si>
  <si>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</si>
  <si>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</si>
  <si>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</si>
  <si>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</si>
  <si>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</si>
  <si>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</si>
  <si>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</si>
  <si>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</si>
  <si>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</si>
  <si>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</si>
  <si>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</si>
  <si>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</si>
  <si>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</si>
  <si>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</si>
  <si>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</si>
  <si>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</si>
  <si>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</si>
  <si>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</si>
  <si>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</si>
  <si>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</si>
  <si>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</si>
  <si>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</si>
  <si>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</si>
  <si>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</si>
  <si>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</si>
  <si>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</si>
  <si>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</si>
  <si>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</si>
  <si>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</si>
  <si>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</si>
  <si>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</si>
  <si>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</si>
  <si>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</si>
  <si>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</si>
  <si>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</si>
  <si>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</si>
  <si>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</si>
  <si>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</si>
  <si>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</si>
  <si>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</si>
  <si>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</si>
  <si>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</si>
  <si>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</si>
  <si>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</si>
  <si>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</si>
  <si>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</si>
  <si>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</si>
  <si>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</si>
  <si>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</si>
  <si>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</si>
  <si>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</si>
  <si>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</si>
  <si>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</si>
  <si>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</si>
  <si>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</si>
  <si>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</si>
  <si>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</si>
  <si>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</si>
  <si>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</si>
  <si>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</si>
  <si>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</si>
  <si>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</si>
  <si>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</si>
  <si>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</si>
  <si>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</si>
  <si>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</si>
  <si>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</si>
  <si>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</si>
  <si>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</si>
  <si>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</si>
  <si>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</si>
  <si>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</si>
  <si>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</si>
  <si>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</si>
  <si>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</si>
  <si>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</si>
  <si>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</si>
  <si>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</si>
  <si>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</si>
  <si>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</si>
  <si>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</si>
  <si>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</si>
  <si>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</si>
  <si>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</si>
  <si>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</si>
  <si>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</si>
  <si>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</si>
  <si>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</si>
  <si>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</si>
  <si>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</si>
  <si>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</si>
  <si>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</si>
  <si>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</si>
  <si>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</si>
  <si>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</si>
  <si>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</si>
  <si>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</si>
  <si>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</si>
  <si>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</si>
  <si>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</si>
  <si>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</si>
  <si>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</si>
  <si>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</si>
  <si>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</si>
  <si>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</si>
  <si>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</si>
  <si>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</si>
  <si>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</si>
  <si>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</si>
  <si>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</si>
  <si>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</si>
  <si>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</si>
  <si>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</si>
  <si>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</si>
  <si>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</si>
  <si>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</si>
  <si>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</si>
  <si>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</si>
  <si>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</si>
  <si>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</si>
  <si>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</si>
  <si>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</si>
  <si>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</si>
  <si>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</si>
  <si>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</si>
  <si>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</si>
  <si>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</si>
  <si>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</si>
  <si>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</si>
  <si>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</si>
  <si>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</si>
  <si>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</si>
  <si>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</si>
  <si>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</si>
  <si>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</si>
  <si>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</si>
  <si>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</si>
  <si>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</si>
  <si>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</si>
  <si>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</si>
  <si>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</si>
  <si>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</si>
  <si>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</si>
  <si>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</si>
  <si>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</si>
  <si>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</si>
  <si>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</si>
  <si>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</si>
  <si>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</si>
  <si>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</si>
  <si>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</si>
  <si>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</si>
  <si>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</si>
  <si>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</si>
  <si>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</si>
  <si>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</si>
  <si>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</si>
  <si>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</si>
  <si>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</si>
  <si>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</si>
  <si>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</si>
  <si>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</si>
  <si>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</si>
  <si>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</si>
  <si>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</si>
  <si>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</si>
  <si>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</si>
  <si>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</si>
  <si>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</si>
  <si>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</si>
  <si>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</si>
  <si>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</si>
  <si>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</si>
  <si>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</si>
  <si>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</si>
  <si>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</si>
  <si>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</si>
  <si>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</si>
  <si>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</si>
  <si>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</si>
  <si>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</si>
  <si>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</si>
  <si>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</si>
  <si>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</si>
  <si>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</si>
  <si>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</si>
  <si>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</si>
  <si>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</si>
  <si>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</si>
  <si>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</si>
  <si>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</si>
  <si>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</si>
  <si>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</si>
  <si>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</si>
  <si>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</si>
  <si>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</si>
  <si>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</si>
  <si>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</si>
  <si>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</si>
  <si>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</si>
  <si>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</si>
  <si>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</si>
  <si>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</si>
  <si>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</si>
  <si>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</si>
  <si>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</si>
  <si>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</si>
  <si>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</si>
  <si>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</si>
  <si>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</si>
  <si>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</si>
  <si>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</si>
  <si>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</si>
  <si>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</si>
  <si>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</si>
  <si>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</si>
  <si>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</si>
  <si>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</si>
  <si>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</si>
  <si>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</si>
  <si>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</si>
  <si>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</si>
  <si>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</si>
  <si>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</si>
  <si>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</si>
  <si>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</si>
  <si>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</si>
  <si>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</si>
  <si>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</si>
  <si>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</si>
  <si>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</si>
  <si>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</si>
  <si>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</si>
  <si>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</si>
  <si>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</si>
  <si>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</si>
  <si>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</si>
  <si>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</si>
  <si>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</si>
  <si>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</si>
  <si>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</si>
  <si>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</si>
  <si>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</si>
  <si>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</si>
  <si>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</si>
  <si>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</si>
  <si>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</si>
  <si>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</si>
  <si>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</si>
  <si>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</si>
  <si>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</si>
  <si>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</si>
  <si>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</si>
  <si>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</si>
  <si>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</si>
  <si>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</si>
  <si>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</si>
  <si>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</si>
  <si>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</si>
  <si>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</si>
  <si>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</si>
  <si>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</si>
  <si>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</si>
  <si>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</si>
  <si>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</si>
  <si>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</si>
  <si>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</si>
  <si>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</si>
  <si>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</si>
  <si>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</si>
  <si>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</si>
  <si>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</si>
  <si>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</si>
  <si>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</si>
  <si>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</si>
  <si>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</si>
  <si>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</si>
  <si>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</si>
  <si>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</si>
  <si>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</si>
  <si>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</si>
  <si>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</si>
  <si>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</si>
  <si>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</si>
  <si>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</si>
  <si>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</si>
  <si>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</si>
  <si>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</si>
  <si>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</si>
  <si>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</si>
  <si>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</si>
  <si>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</si>
  <si>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</si>
  <si>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</si>
  <si>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</si>
  <si>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</si>
  <si>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</si>
  <si>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</si>
  <si>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</si>
  <si>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</si>
  <si>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</si>
  <si>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</si>
  <si>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</si>
  <si>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</si>
  <si>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</si>
  <si>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</si>
  <si>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</si>
  <si>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</si>
  <si>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</si>
  <si>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</si>
  <si>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</si>
  <si>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</si>
  <si>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</si>
  <si>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</si>
  <si>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</si>
  <si>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</si>
  <si>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</si>
  <si>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</si>
  <si>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</si>
  <si>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</si>
  <si>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</si>
  <si>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</si>
  <si>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</si>
  <si>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</si>
  <si>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</si>
  <si>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</si>
  <si>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</si>
  <si>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</si>
  <si>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</si>
  <si>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</si>
  <si>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</si>
  <si>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</si>
  <si>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</si>
  <si>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</si>
  <si>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</si>
  <si>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</si>
  <si>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</si>
  <si>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</si>
  <si>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</si>
  <si>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</si>
  <si>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</si>
  <si>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</si>
  <si>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</si>
  <si>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</si>
  <si>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</si>
  <si>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</si>
  <si>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</si>
  <si>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</si>
  <si>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</si>
  <si>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</si>
  <si>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</si>
  <si>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</si>
  <si>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</si>
  <si>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</si>
  <si>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</si>
  <si>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</si>
  <si>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</si>
  <si>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</si>
  <si>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</si>
  <si>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</si>
  <si>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</si>
  <si>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</si>
  <si>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</si>
  <si>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</si>
  <si>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</si>
  <si>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</si>
  <si>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</si>
  <si>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</si>
  <si>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</si>
  <si>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</si>
  <si>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</si>
  <si>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</si>
  <si>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</si>
  <si>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</si>
  <si>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</si>
  <si>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</si>
  <si>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</si>
  <si>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</si>
  <si>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</si>
  <si>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</si>
  <si>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</si>
  <si>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</si>
  <si>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</si>
  <si>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</si>
  <si>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</si>
  <si>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</si>
  <si>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</si>
  <si>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</si>
  <si>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</si>
  <si>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</si>
  <si>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</si>
  <si>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</si>
  <si>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</si>
  <si>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</si>
  <si>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</si>
  <si>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</si>
  <si>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</si>
  <si>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</si>
  <si>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</si>
  <si>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</si>
  <si>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</si>
  <si>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</si>
  <si>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</si>
  <si>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</si>
  <si>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</si>
  <si>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</si>
  <si>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</si>
  <si>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</si>
  <si>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</si>
  <si>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</si>
  <si>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</si>
  <si>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</si>
  <si>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</si>
  <si>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</si>
  <si>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</si>
  <si>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</si>
  <si>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</si>
  <si>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</si>
  <si>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</si>
  <si>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</si>
  <si>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</si>
  <si>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</si>
  <si>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</si>
  <si>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</si>
  <si>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</si>
  <si>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</si>
  <si>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</si>
  <si>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</si>
  <si>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</si>
  <si>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</si>
  <si>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</si>
  <si>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</si>
  <si>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</si>
  <si>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</si>
  <si>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</si>
  <si>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</si>
  <si>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</si>
  <si>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</si>
  <si>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</si>
  <si>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</si>
  <si>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</si>
  <si>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</si>
  <si>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</si>
  <si>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</si>
  <si>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</si>
  <si>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</si>
  <si>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</si>
  <si>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</si>
  <si>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</si>
  <si>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</si>
  <si>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</si>
  <si>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</si>
  <si>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</si>
  <si>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</si>
  <si>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</si>
  <si>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</si>
  <si>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</si>
  <si>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</si>
  <si>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</si>
  <si>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</si>
  <si>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</si>
  <si>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</si>
  <si>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</si>
  <si>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</si>
  <si>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</si>
  <si>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</si>
  <si>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</si>
  <si>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</si>
  <si>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</si>
  <si>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</si>
  <si>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</si>
  <si>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</si>
  <si>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</si>
  <si>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</si>
  <si>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</si>
  <si>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</si>
  <si>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</si>
  <si>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</si>
  <si>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</si>
  <si>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</si>
  <si>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</si>
  <si>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</si>
  <si>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</si>
  <si>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</si>
  <si>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</si>
  <si>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</si>
  <si>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</si>
  <si>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</si>
  <si>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</si>
  <si>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</si>
  <si>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</si>
  <si>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</si>
  <si>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</si>
  <si>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</si>
  <si>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</si>
  <si>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</si>
  <si>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</si>
  <si>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</si>
  <si>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</si>
  <si>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</si>
  <si>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</si>
  <si>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</si>
  <si>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</si>
  <si>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</si>
  <si>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</si>
  <si>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</si>
  <si>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</si>
  <si>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</si>
  <si>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</si>
  <si>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</si>
  <si>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</si>
  <si>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</si>
  <si>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</si>
  <si>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</si>
  <si>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</si>
  <si>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</si>
  <si>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</si>
  <si>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</si>
  <si>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</si>
  <si>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</si>
  <si>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</si>
  <si>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</si>
  <si>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</si>
  <si>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</si>
  <si>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</si>
  <si>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</si>
  <si>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</si>
  <si>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</si>
  <si>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</si>
  <si>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</si>
  <si>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</si>
  <si>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</si>
  <si>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</si>
  <si>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</si>
  <si>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</si>
  <si>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</si>
  <si>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</si>
  <si>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</si>
  <si>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</si>
  <si>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</si>
  <si>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</si>
  <si>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</si>
  <si>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</si>
  <si>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</si>
  <si>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</si>
  <si>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</si>
  <si>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</si>
  <si>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</si>
  <si>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</si>
  <si>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</si>
  <si>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</si>
  <si>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</si>
  <si>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</si>
  <si>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</si>
  <si>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</si>
  <si>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</si>
  <si>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</si>
  <si>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</si>
  <si>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</si>
  <si>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</si>
  <si>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</si>
  <si>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</si>
  <si>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</si>
  <si>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</si>
  <si>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</si>
  <si>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</si>
  <si>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</si>
  <si>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</si>
  <si>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</si>
  <si>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</si>
  <si>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</si>
  <si>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</si>
  <si>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</si>
  <si>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</si>
  <si>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</si>
  <si>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</si>
  <si>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</si>
  <si>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</si>
  <si>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</si>
  <si>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</si>
  <si>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</si>
  <si>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</si>
  <si>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</si>
  <si>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</si>
  <si>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</si>
  <si>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</si>
  <si>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</si>
  <si>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</si>
  <si>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</si>
  <si>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</si>
  <si>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</si>
  <si>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</si>
  <si>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</si>
  <si>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</si>
  <si>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</si>
  <si>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</si>
  <si>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</si>
  <si>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</si>
  <si>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</si>
  <si>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</si>
  <si>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</si>
  <si>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</si>
  <si>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</si>
  <si>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</si>
  <si>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</si>
  <si>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</si>
  <si>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</si>
  <si>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</si>
  <si>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</si>
  <si>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</si>
  <si>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</si>
  <si>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</si>
  <si>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</si>
  <si>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</si>
  <si>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</si>
  <si>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</si>
  <si>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</si>
  <si>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</si>
  <si>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</si>
  <si>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</si>
  <si>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</si>
  <si>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</si>
  <si>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</si>
  <si>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</si>
  <si>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</si>
  <si>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</si>
  <si>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</si>
  <si>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</si>
  <si>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</si>
  <si>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</si>
  <si>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</si>
  <si>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</si>
  <si>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</si>
  <si>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</si>
  <si>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</si>
  <si>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</si>
  <si>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</si>
  <si>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</si>
  <si>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</si>
  <si>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</si>
  <si>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</si>
  <si>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</si>
  <si>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</si>
  <si>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</si>
  <si>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</si>
  <si>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</si>
  <si>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</si>
  <si>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</si>
  <si>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</si>
  <si>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</si>
  <si>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</si>
  <si>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</si>
  <si>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</si>
  <si>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</si>
  <si>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</si>
  <si>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</si>
  <si>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</si>
  <si>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</si>
  <si>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</si>
  <si>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</si>
  <si>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</si>
  <si>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</si>
  <si>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</si>
  <si>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</si>
  <si>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</si>
  <si>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</si>
  <si>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</si>
  <si>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</si>
  <si>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</si>
  <si>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</si>
  <si>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</si>
  <si>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</si>
  <si>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</si>
  <si>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</si>
  <si>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</si>
  <si>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</si>
  <si>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</si>
  <si>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</si>
  <si>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</si>
  <si>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</si>
  <si>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</si>
  <si>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</si>
  <si>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</si>
  <si>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</si>
  <si>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</si>
  <si>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</si>
  <si>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</si>
  <si>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</si>
  <si>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</si>
  <si>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</si>
  <si>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</si>
  <si>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</si>
  <si>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</si>
  <si>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</si>
  <si>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</si>
  <si>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</si>
  <si>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</si>
  <si>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</si>
  <si>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</si>
  <si>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</si>
  <si>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</si>
  <si>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</si>
  <si>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</si>
  <si>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</si>
  <si>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</si>
  <si>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</si>
  <si>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</si>
  <si>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</si>
  <si>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</si>
  <si>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</si>
  <si>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</si>
  <si>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</si>
  <si>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</si>
  <si>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</si>
  <si>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</si>
  <si>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</si>
  <si>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</si>
  <si>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</si>
  <si>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</si>
  <si>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</si>
  <si>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</si>
  <si>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</si>
  <si>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</si>
  <si>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</si>
  <si>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</si>
  <si>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</si>
  <si>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</si>
  <si>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</si>
  <si>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</si>
  <si>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</si>
  <si>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</si>
  <si>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</si>
  <si>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</si>
  <si>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</si>
  <si>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</si>
  <si>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</si>
  <si>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</si>
  <si>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</si>
  <si>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</si>
  <si>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</si>
  <si>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</si>
  <si>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</si>
  <si>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</si>
  <si>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</si>
  <si>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</si>
  <si>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</si>
  <si>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</si>
  <si>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</si>
  <si>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</si>
  <si>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</si>
  <si>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</si>
  <si>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</si>
  <si>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</si>
  <si>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</si>
  <si>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</si>
  <si>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</si>
  <si>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</si>
  <si>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</si>
  <si>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</si>
  <si>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</si>
  <si>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</si>
  <si>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</si>
  <si>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</si>
  <si>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</si>
  <si>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</si>
  <si>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</si>
  <si>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</si>
  <si>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</si>
  <si>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</si>
  <si>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</si>
  <si>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</si>
  <si>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</si>
  <si>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</si>
  <si>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</si>
  <si>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</si>
  <si>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</si>
  <si>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</si>
  <si>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</si>
  <si>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</si>
  <si>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</si>
  <si>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</si>
  <si>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</si>
  <si>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</si>
  <si>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</si>
  <si>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</si>
  <si>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</si>
  <si>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</si>
  <si>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</si>
  <si>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</si>
  <si>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</si>
  <si>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</si>
  <si>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</si>
  <si>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</si>
  <si>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</si>
  <si>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</si>
  <si>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</si>
  <si>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</si>
  <si>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</si>
  <si>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</si>
  <si>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</si>
  <si>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</si>
  <si>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</si>
  <si>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</si>
  <si>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</si>
  <si>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</si>
  <si>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</si>
  <si>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</si>
  <si>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</si>
  <si>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</si>
  <si>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</si>
  <si>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</si>
  <si>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</si>
  <si>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</si>
  <si>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</si>
  <si>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</si>
  <si>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</si>
  <si>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</si>
  <si>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</si>
  <si>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</si>
  <si>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</si>
  <si>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</si>
  <si>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</si>
  <si>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</si>
  <si>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</si>
  <si>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</si>
  <si>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</si>
  <si>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</si>
  <si>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</si>
  <si>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</si>
  <si>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</si>
  <si>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</si>
  <si>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</si>
  <si>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</si>
  <si>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</si>
  <si>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</si>
  <si>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</si>
  <si>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</si>
  <si>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</si>
  <si>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</si>
  <si>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</si>
  <si>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</si>
  <si>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</si>
  <si>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</si>
  <si>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</si>
  <si>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</si>
  <si>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</si>
  <si>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</si>
  <si>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</si>
  <si>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</si>
  <si>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</si>
  <si>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</si>
  <si>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</si>
  <si>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</si>
  <si>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</si>
  <si>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</si>
  <si>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</si>
  <si>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</si>
  <si>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</si>
  <si>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</si>
  <si>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</si>
  <si>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</si>
  <si>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</si>
  <si>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</si>
  <si>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</si>
  <si>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</si>
  <si>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</si>
  <si>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</si>
  <si>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</si>
  <si>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</si>
  <si>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</si>
  <si>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</si>
  <si>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</si>
  <si>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</si>
  <si>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</si>
  <si>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</si>
  <si>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</si>
  <si>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</si>
  <si>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</si>
  <si>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</si>
  <si>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</si>
  <si>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</si>
  <si>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</si>
  <si>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</si>
  <si>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</si>
  <si>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</si>
  <si>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</si>
  <si>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</si>
  <si>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</si>
  <si>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</si>
  <si>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</si>
  <si>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</si>
  <si>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</si>
  <si>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</si>
  <si>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</si>
  <si>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</si>
  <si>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</si>
  <si>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</si>
  <si>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</si>
  <si>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</si>
  <si>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</si>
  <si>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</si>
  <si>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</si>
  <si>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</si>
  <si>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</si>
  <si>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</si>
  <si>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</si>
  <si>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</si>
  <si>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</si>
  <si>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</si>
  <si>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</si>
  <si>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</si>
  <si>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</si>
  <si>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</si>
  <si>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</si>
  <si>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</si>
  <si>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</si>
  <si>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</si>
  <si>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</si>
  <si>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</si>
  <si>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</si>
  <si>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</si>
  <si>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</si>
  <si>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</si>
  <si>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</si>
  <si>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</si>
  <si>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</si>
  <si>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</si>
  <si>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</si>
  <si>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</si>
  <si>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</si>
  <si>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</si>
  <si>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</si>
  <si>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</si>
  <si>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</si>
  <si>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</si>
  <si>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</si>
  <si>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</si>
  <si>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</si>
  <si>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</si>
  <si>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</si>
  <si>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</si>
  <si>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</si>
  <si>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</si>
  <si>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</si>
  <si>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</si>
  <si>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</si>
  <si>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</si>
  <si>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</si>
  <si>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</si>
  <si>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</si>
  <si>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</si>
  <si>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</si>
  <si>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</si>
  <si>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</si>
  <si>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</si>
  <si>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</si>
  <si>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</si>
  <si>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</si>
  <si>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</si>
  <si>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</si>
  <si>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</si>
  <si>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</si>
  <si>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</si>
  <si>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</si>
  <si>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</si>
  <si>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</si>
  <si>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</si>
  <si>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</si>
  <si>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</si>
  <si>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</si>
  <si>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</si>
  <si>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</si>
  <si>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</si>
  <si>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</si>
  <si>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</si>
  <si>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</si>
  <si>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</si>
  <si>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</si>
  <si>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</si>
  <si>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</si>
  <si>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</si>
  <si>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</si>
  <si>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</si>
  <si>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</si>
  <si>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</si>
  <si>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</si>
  <si>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</si>
  <si>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</si>
  <si>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</si>
  <si>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</si>
  <si>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</si>
  <si>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</si>
  <si>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</si>
  <si>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</si>
  <si>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</si>
  <si>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</si>
  <si>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</si>
  <si>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</si>
  <si>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</si>
  <si>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</si>
  <si>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</si>
  <si>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</si>
  <si>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</si>
  <si>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</si>
  <si>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</si>
  <si>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</si>
  <si>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</si>
  <si>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</si>
  <si>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</si>
  <si>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</si>
  <si>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</si>
  <si>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</si>
  <si>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</si>
  <si>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</si>
  <si>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</si>
  <si>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</si>
  <si>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</si>
  <si>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</si>
  <si>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</si>
  <si>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</si>
  <si>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</si>
  <si>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</si>
  <si>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</si>
  <si>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</si>
  <si>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</si>
  <si>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</si>
  <si>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</si>
  <si>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</si>
  <si>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</si>
  <si>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</si>
  <si>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</si>
  <si>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</si>
  <si>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</si>
  <si>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</si>
  <si>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</si>
  <si>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</si>
  <si>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</si>
  <si>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</si>
  <si>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</si>
  <si>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</si>
  <si>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</si>
  <si>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</si>
  <si>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</si>
  <si>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</si>
  <si>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</si>
  <si>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</si>
  <si>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</si>
  <si>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</si>
  <si>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</si>
  <si>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</si>
  <si>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</si>
  <si>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</si>
  <si>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</si>
  <si>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</si>
  <si>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</si>
  <si>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</si>
  <si>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</si>
  <si>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</si>
  <si>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</si>
  <si>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</si>
  <si>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</si>
  <si>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</si>
  <si>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</si>
  <si>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</si>
  <si>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</si>
  <si>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</si>
  <si>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</si>
  <si>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</si>
  <si>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</si>
  <si>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</si>
  <si>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</si>
  <si>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</si>
  <si>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</si>
  <si>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</si>
  <si>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</si>
  <si>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</si>
  <si>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</si>
  <si>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</si>
  <si>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</si>
  <si>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</si>
  <si>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</si>
  <si>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</si>
  <si>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</si>
  <si>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</si>
  <si>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</si>
  <si>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</si>
  <si>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</si>
  <si>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</si>
  <si>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</si>
  <si>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</si>
  <si>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</si>
  <si>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</si>
  <si>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</si>
  <si>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</si>
  <si>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</si>
  <si>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</si>
  <si>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</si>
  <si>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</si>
  <si>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</si>
  <si>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</si>
  <si>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</si>
  <si>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</si>
  <si>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</si>
  <si>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</si>
  <si>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</si>
  <si>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</si>
  <si>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</si>
  <si>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</si>
  <si>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</si>
  <si>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</si>
  <si>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</si>
  <si>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</si>
  <si>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</si>
  <si>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</si>
  <si>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</si>
  <si>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</si>
  <si>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</si>
  <si>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</si>
  <si>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</si>
  <si>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</si>
  <si>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</si>
  <si>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</si>
  <si>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</si>
  <si>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</si>
  <si>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</si>
  <si>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</si>
  <si>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</si>
  <si>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</si>
  <si>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</si>
  <si>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</si>
  <si>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</si>
  <si>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</si>
  <si>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</si>
  <si>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</si>
  <si>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</si>
  <si>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</si>
  <si>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</si>
  <si>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</si>
  <si>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</si>
  <si>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</si>
  <si>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</si>
  <si>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</si>
  <si>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</si>
  <si>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</si>
  <si>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</si>
  <si>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</si>
  <si>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</si>
  <si>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</si>
  <si>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</si>
  <si>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</si>
  <si>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</si>
  <si>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</si>
  <si>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</si>
  <si>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</si>
  <si>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</si>
  <si>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</si>
  <si>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</si>
  <si>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</si>
  <si>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</si>
  <si>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</si>
  <si>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</si>
  <si>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</si>
  <si>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</si>
  <si>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</si>
  <si>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</si>
  <si>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</si>
  <si>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</si>
  <si>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</si>
  <si>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</si>
  <si>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</si>
  <si>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</si>
  <si>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</si>
  <si>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</si>
  <si>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</si>
  <si>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</si>
  <si>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</si>
  <si>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</si>
  <si>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</si>
  <si>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</si>
  <si>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</si>
  <si>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</si>
  <si>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</si>
  <si>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</si>
  <si>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</si>
  <si>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</si>
  <si>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</si>
  <si>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</si>
  <si>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</si>
  <si>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</si>
  <si>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</si>
  <si>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</si>
  <si>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</si>
  <si>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</si>
  <si>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</si>
  <si>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</si>
  <si>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</si>
  <si>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</si>
  <si>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</si>
  <si>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</si>
  <si>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</si>
  <si>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</si>
  <si>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</si>
  <si>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</si>
  <si>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</si>
  <si>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</si>
  <si>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</si>
  <si>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</si>
  <si>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</si>
  <si>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</si>
  <si>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</si>
  <si>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</si>
  <si>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</si>
  <si>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</si>
  <si>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</si>
  <si>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</si>
  <si>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</si>
  <si>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</si>
  <si>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</si>
  <si>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</si>
  <si>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</si>
  <si>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</si>
  <si>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</si>
  <si>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</si>
  <si>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</si>
  <si>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</si>
  <si>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</si>
  <si>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</si>
  <si>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</si>
  <si>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</si>
  <si>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</si>
  <si>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</si>
  <si>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</si>
  <si>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</si>
  <si>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</si>
  <si>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</si>
  <si>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</si>
  <si>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</si>
  <si>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</si>
  <si>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</si>
  <si>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</si>
  <si>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</si>
  <si>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</si>
  <si>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</si>
  <si>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</si>
  <si>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</si>
  <si>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</si>
  <si>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</si>
  <si>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</si>
  <si>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</si>
  <si>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</si>
  <si>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</si>
  <si>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</si>
  <si>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</si>
  <si>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</si>
  <si>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</si>
  <si>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</si>
  <si>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</si>
  <si>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</si>
  <si>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</si>
  <si>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</si>
  <si>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</si>
  <si>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</si>
  <si>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</si>
  <si>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</si>
  <si>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</si>
  <si>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</si>
  <si>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</si>
  <si>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</si>
  <si>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</si>
  <si>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</si>
  <si>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</si>
  <si>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</si>
  <si>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</si>
  <si>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</si>
  <si>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</si>
  <si>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</si>
  <si>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</si>
  <si>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</si>
  <si>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</si>
  <si>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</si>
  <si>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</si>
  <si>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</si>
  <si>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</si>
  <si>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</si>
  <si>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</si>
  <si>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</si>
  <si>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</si>
  <si>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</si>
  <si>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</si>
  <si>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</si>
  <si>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</si>
  <si>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</si>
  <si>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</si>
  <si>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</si>
  <si>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</si>
  <si>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</si>
  <si>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</si>
  <si>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</si>
  <si>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</si>
  <si>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</si>
  <si>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</si>
  <si>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</si>
  <si>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</si>
  <si>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</si>
  <si>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</si>
  <si>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</si>
  <si>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</si>
  <si>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</si>
  <si>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</si>
  <si>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</si>
  <si>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</si>
  <si>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</si>
  <si>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</si>
  <si>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</si>
  <si>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</si>
  <si>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</si>
  <si>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</si>
  <si>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</si>
  <si>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</si>
  <si>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</si>
  <si>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</si>
  <si>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</si>
  <si>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</si>
  <si>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</si>
  <si>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</si>
  <si>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</si>
  <si>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</si>
  <si>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</si>
  <si>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</si>
  <si>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</si>
  <si>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</si>
  <si>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</si>
  <si>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</si>
  <si>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</si>
  <si>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</si>
  <si>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</si>
  <si>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</si>
  <si>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</si>
  <si>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</si>
  <si>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</si>
  <si>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</si>
  <si>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</si>
  <si>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</si>
  <si>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</si>
  <si>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</si>
  <si>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</si>
  <si>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</si>
  <si>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</si>
  <si>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</si>
  <si>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</si>
  <si>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</si>
  <si>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</si>
  <si>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</si>
  <si>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</si>
  <si>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</si>
  <si>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</si>
  <si>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</si>
  <si>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</si>
  <si>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</si>
  <si>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</si>
  <si>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</si>
  <si>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</si>
  <si>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</si>
  <si>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</si>
  <si>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</si>
  <si>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</si>
  <si>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</si>
  <si>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</si>
  <si>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</si>
  <si>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</si>
  <si>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</si>
  <si>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</si>
  <si>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</si>
  <si>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</si>
  <si>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</si>
  <si>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</si>
  <si>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</si>
  <si>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</si>
  <si>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</si>
  <si>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</si>
  <si>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</si>
  <si>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</si>
  <si>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</si>
  <si>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</si>
  <si>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</si>
  <si>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</si>
  <si>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</si>
  <si>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</si>
  <si>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</si>
  <si>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</si>
  <si>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</si>
  <si>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</si>
  <si>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</si>
  <si>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</si>
  <si>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</si>
  <si>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</si>
  <si>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</si>
  <si>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</si>
  <si>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</si>
  <si>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</si>
  <si>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</si>
  <si>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</si>
  <si>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</si>
  <si>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</si>
  <si>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</si>
  <si>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</si>
  <si>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</si>
  <si>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</si>
  <si>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</si>
  <si>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</si>
  <si>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</si>
  <si>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</si>
  <si>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</si>
  <si>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</si>
  <si>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</si>
  <si>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</si>
  <si>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</si>
  <si>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</si>
  <si>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</si>
  <si>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</si>
  <si>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</si>
  <si>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</si>
  <si>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</si>
  <si>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</si>
  <si>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</si>
  <si>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</si>
  <si>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</si>
  <si>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</si>
  <si>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</si>
  <si>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</si>
  <si>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</si>
  <si>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</si>
  <si>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</si>
  <si>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</si>
  <si>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</si>
  <si>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</si>
  <si>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</si>
  <si>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</si>
  <si>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</si>
  <si>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</si>
  <si>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</si>
  <si>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</si>
  <si>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</si>
  <si>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</si>
  <si>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</si>
  <si>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</si>
  <si>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</si>
  <si>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</si>
  <si>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</si>
  <si>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</si>
  <si>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</si>
  <si>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</si>
  <si>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</si>
  <si>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</si>
  <si>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</si>
  <si>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</si>
  <si>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</si>
  <si>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</si>
  <si>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</si>
  <si>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</si>
  <si>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</si>
  <si>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</si>
  <si>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</si>
  <si>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</si>
  <si>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</si>
  <si>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</si>
  <si>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</si>
  <si>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</si>
  <si>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</si>
  <si>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</si>
  <si>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</si>
  <si>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</si>
  <si>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</si>
  <si>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</si>
  <si>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</si>
  <si>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</si>
  <si>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</si>
  <si>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</si>
  <si>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</si>
  <si>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</si>
  <si>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</si>
  <si>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</si>
  <si>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</si>
  <si>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</si>
  <si>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</si>
  <si>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</si>
  <si>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</si>
  <si>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</si>
  <si>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</si>
  <si>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</si>
  <si>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</si>
  <si>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</si>
  <si>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</si>
  <si>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</si>
  <si>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</si>
  <si>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</si>
  <si>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</si>
  <si>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</si>
  <si>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</si>
  <si>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</si>
  <si>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</si>
  <si>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</si>
  <si>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</si>
  <si>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</si>
  <si>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</si>
  <si>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</si>
  <si>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</si>
  <si>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</si>
  <si>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</si>
  <si>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</si>
  <si>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</si>
  <si>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</si>
  <si>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</si>
  <si>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</si>
  <si>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</si>
  <si>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</si>
  <si>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</si>
  <si>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</si>
  <si>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</si>
  <si>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</si>
  <si>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</si>
  <si>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</si>
  <si>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</si>
  <si>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</si>
  <si>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</si>
  <si>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</si>
  <si>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</si>
  <si>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</si>
  <si>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</si>
  <si>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</si>
  <si>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</si>
  <si>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</si>
  <si>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</si>
  <si>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</si>
  <si>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</si>
  <si>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</si>
  <si>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</si>
  <si>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</si>
  <si>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</si>
  <si>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</si>
  <si>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</si>
  <si>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</si>
  <si>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</si>
  <si>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</si>
  <si>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</si>
  <si>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</si>
  <si>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</si>
  <si>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</si>
  <si>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</si>
  <si>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</si>
  <si>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</si>
  <si>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</si>
  <si>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</si>
  <si>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</si>
  <si>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</si>
  <si>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</si>
  <si>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</si>
  <si>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</si>
  <si>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</si>
  <si>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</si>
  <si>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</si>
  <si>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</si>
  <si>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</si>
  <si>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</si>
  <si>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</si>
  <si>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</si>
  <si>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</si>
  <si>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</si>
  <si>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</si>
  <si>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</si>
  <si>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</si>
  <si>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</si>
  <si>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</si>
  <si>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</si>
  <si>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</si>
  <si>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</si>
  <si>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</si>
  <si>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</si>
  <si>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</si>
  <si>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</si>
  <si>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</si>
  <si>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</si>
  <si>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</si>
  <si>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</si>
  <si>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</si>
  <si>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</si>
  <si>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</si>
  <si>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</si>
  <si>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</si>
  <si>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</si>
  <si>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</si>
  <si>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</si>
  <si>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</si>
  <si>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</si>
  <si>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</si>
  <si>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</si>
  <si>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</si>
  <si>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</si>
  <si>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</si>
  <si>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</si>
  <si>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</si>
  <si>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</si>
  <si>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</si>
  <si>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</si>
  <si>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</si>
  <si>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</si>
  <si>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</si>
  <si>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</si>
  <si>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</si>
  <si>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</si>
  <si>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</si>
  <si>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</si>
  <si>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</si>
  <si>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</si>
  <si>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</si>
  <si>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</si>
  <si>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</si>
  <si>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</si>
  <si>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</si>
  <si>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</si>
  <si>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</si>
  <si>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</si>
  <si>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</si>
  <si>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</si>
  <si>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</si>
  <si>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</si>
  <si>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</si>
  <si>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</si>
  <si>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</si>
  <si>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</si>
  <si>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</si>
  <si>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</si>
  <si>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</si>
  <si>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</si>
  <si>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</si>
  <si>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</si>
  <si>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</si>
  <si>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</si>
  <si>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</si>
  <si>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</si>
  <si>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</si>
  <si>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</si>
  <si>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</si>
  <si>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</si>
  <si>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</si>
  <si>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</si>
  <si>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</si>
  <si>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</si>
  <si>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</si>
  <si>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</si>
  <si>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</si>
  <si>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</si>
  <si>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</si>
  <si>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</si>
  <si>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</si>
  <si>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</si>
  <si>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</si>
  <si>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</si>
  <si>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</si>
  <si>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</si>
  <si>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</si>
  <si>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</si>
  <si>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</si>
  <si>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</si>
  <si>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</si>
  <si>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</si>
  <si>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</si>
  <si>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</si>
  <si>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</si>
  <si>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</si>
  <si>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</si>
  <si>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</si>
  <si>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</si>
  <si>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</si>
  <si>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</si>
  <si>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</si>
  <si>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</si>
  <si>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</si>
  <si>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</si>
  <si>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</si>
  <si>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</si>
  <si>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</si>
  <si>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</si>
  <si>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</si>
  <si>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</si>
  <si>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</si>
  <si>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</si>
  <si>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</si>
  <si>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</si>
  <si>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</si>
  <si>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</si>
  <si>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</si>
  <si>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</si>
  <si>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</si>
  <si>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</si>
  <si>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</si>
  <si>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</si>
  <si>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</si>
  <si>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</si>
  <si>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</si>
  <si>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</si>
  <si>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</si>
  <si>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</si>
  <si>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</si>
  <si>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</si>
  <si>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</si>
  <si>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</si>
  <si>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</si>
  <si>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</si>
  <si>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</si>
  <si>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</si>
  <si>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</si>
  <si>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</si>
  <si>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</si>
  <si>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</si>
  <si>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</si>
  <si>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</si>
  <si>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</si>
  <si>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</si>
  <si>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</si>
  <si>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</si>
  <si>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</si>
  <si>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</si>
  <si>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</si>
  <si>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</si>
  <si>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</si>
  <si>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</si>
  <si>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</si>
  <si>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</si>
  <si>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</si>
  <si>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</si>
  <si>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</si>
  <si>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</si>
  <si>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</si>
  <si>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</si>
  <si>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</si>
  <si>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</si>
  <si>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</si>
  <si>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</si>
  <si>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</si>
  <si>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</si>
  <si>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</si>
  <si>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</si>
  <si>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</si>
  <si>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</si>
  <si>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</si>
  <si>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</si>
  <si>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</si>
  <si>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</si>
  <si>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</si>
  <si>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</si>
  <si>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</si>
  <si>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</si>
  <si>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</si>
  <si>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</si>
  <si>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</si>
  <si>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</si>
  <si>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</si>
  <si>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</si>
  <si>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</si>
  <si>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</si>
  <si>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</si>
  <si>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</si>
  <si>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</si>
  <si>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</si>
  <si>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</si>
  <si>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</si>
  <si>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</si>
  <si>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</si>
  <si>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</si>
  <si>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</si>
  <si>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</si>
  <si>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</si>
  <si>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</si>
  <si>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</si>
  <si>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</si>
  <si>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</si>
  <si>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</si>
  <si>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</si>
  <si>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</si>
  <si>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</si>
  <si>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</si>
  <si>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</si>
  <si>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</si>
  <si>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</si>
  <si>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</si>
  <si>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</si>
  <si>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</si>
  <si>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</si>
  <si>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</si>
  <si>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</si>
  <si>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</si>
  <si>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</si>
  <si>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</si>
  <si>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</si>
  <si>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</si>
  <si>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</si>
  <si>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</si>
  <si>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</si>
  <si>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</si>
  <si>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</si>
  <si>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</si>
  <si>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</si>
  <si>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</si>
  <si>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</si>
  <si>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</si>
  <si>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</si>
  <si>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</si>
  <si>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</si>
  <si>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</si>
  <si>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</si>
  <si>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</si>
  <si>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</si>
  <si>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</si>
  <si>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</si>
  <si>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</si>
  <si>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</si>
  <si>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</si>
  <si>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</si>
  <si>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</si>
  <si>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</si>
  <si>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</si>
  <si>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</si>
  <si>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</si>
  <si>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</si>
  <si>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</si>
  <si>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</si>
  <si>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</si>
  <si>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</si>
  <si>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</si>
  <si>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</si>
  <si>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</si>
  <si>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</si>
  <si>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</si>
  <si>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</si>
  <si>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</si>
  <si>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</si>
  <si>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</si>
  <si>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</si>
  <si>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</si>
  <si>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</si>
  <si>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</si>
  <si>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</si>
  <si>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</si>
  <si>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</si>
  <si>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</si>
  <si>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</si>
  <si>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</si>
  <si>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</si>
  <si>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</si>
  <si>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</si>
  <si>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</si>
  <si>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</si>
  <si>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</si>
  <si>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</si>
  <si>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</si>
  <si>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</si>
  <si>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</si>
  <si>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</si>
  <si>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</si>
  <si>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</si>
  <si>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</si>
  <si>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</si>
  <si>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</si>
  <si>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</si>
  <si>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</si>
  <si>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</si>
  <si>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</si>
  <si>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</si>
  <si>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</si>
  <si>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</si>
  <si>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</si>
  <si>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</si>
  <si>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</si>
  <si>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</si>
  <si>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</si>
  <si>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</si>
  <si>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</si>
  <si>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</si>
  <si>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</si>
  <si>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</si>
  <si>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</si>
  <si>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</si>
  <si>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</si>
  <si>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</si>
  <si>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</si>
  <si>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</si>
  <si>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</si>
  <si>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</si>
  <si>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</si>
  <si>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</si>
  <si>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</si>
  <si>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</si>
  <si>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</si>
  <si>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</si>
  <si>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</si>
  <si>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</si>
  <si>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</si>
  <si>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</si>
  <si>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</si>
  <si>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</si>
  <si>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</si>
  <si>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</si>
  <si>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</si>
  <si>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</si>
  <si>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</si>
  <si>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</si>
  <si>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</si>
  <si>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</si>
  <si>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</si>
  <si>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</si>
  <si>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</si>
  <si>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</si>
  <si>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</si>
  <si>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</si>
  <si>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</si>
  <si>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</si>
  <si>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</si>
  <si>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</si>
  <si>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</si>
  <si>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</si>
  <si>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</si>
  <si>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</si>
  <si>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</si>
  <si>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</si>
  <si>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</si>
  <si>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</si>
  <si>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</si>
  <si>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</si>
  <si>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</si>
  <si>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</si>
  <si>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</si>
  <si>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</si>
  <si>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</si>
  <si>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</si>
  <si>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</si>
  <si>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</si>
  <si>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</si>
  <si>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</si>
  <si>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</si>
  <si>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</si>
  <si>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</si>
  <si>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</si>
  <si>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</si>
  <si>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</si>
  <si>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</si>
  <si>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</si>
  <si>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</si>
  <si>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</si>
  <si>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</si>
  <si>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</si>
  <si>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</si>
  <si>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</si>
  <si>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</si>
  <si>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</si>
  <si>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</si>
  <si>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</si>
  <si>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</si>
  <si>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</si>
  <si>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</si>
  <si>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</si>
  <si>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</si>
  <si>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</si>
  <si>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</si>
  <si>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</si>
  <si>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</si>
  <si>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</si>
  <si>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</si>
  <si>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</si>
  <si>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</si>
  <si>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</si>
  <si>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</si>
  <si>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</si>
  <si>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</si>
  <si>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</si>
  <si>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</si>
  <si>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</si>
  <si>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</si>
  <si>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</si>
  <si>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</si>
  <si>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</si>
  <si>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</si>
  <si>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</si>
  <si>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</si>
  <si>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</si>
  <si>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</si>
  <si>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</si>
  <si>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</si>
  <si>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</si>
  <si>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</si>
  <si>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</si>
  <si>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</si>
  <si>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</si>
  <si>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</si>
  <si>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</si>
  <si>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</si>
  <si>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</si>
  <si>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</si>
  <si>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</si>
  <si>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</si>
  <si>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</si>
  <si>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</si>
  <si>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</si>
  <si>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</si>
  <si>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</si>
  <si>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</si>
  <si>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</si>
  <si>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</si>
  <si>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</si>
  <si>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</si>
  <si>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</si>
  <si>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</si>
  <si>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</si>
  <si>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</si>
  <si>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</si>
  <si>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</si>
  <si>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</si>
  <si>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</si>
  <si>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</si>
  <si>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</si>
  <si>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</si>
  <si>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</si>
  <si>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</si>
  <si>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</si>
  <si>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</si>
  <si>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</si>
  <si>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</si>
  <si>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</si>
  <si>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</si>
  <si>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</si>
  <si>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</si>
  <si>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</si>
  <si>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</si>
  <si>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</si>
  <si>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</si>
  <si>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</si>
  <si>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</si>
  <si>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</si>
  <si>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</si>
  <si>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</si>
  <si>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</si>
  <si>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</si>
  <si>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</si>
  <si>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</si>
  <si>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</si>
  <si>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</si>
  <si>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</si>
  <si>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</si>
  <si>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</si>
  <si>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</si>
  <si>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</si>
  <si>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</si>
  <si>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</si>
  <si>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</si>
  <si>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</si>
  <si>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</si>
  <si>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</si>
  <si>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</si>
  <si>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</si>
  <si>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</si>
  <si>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</si>
  <si>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</si>
  <si>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</si>
  <si>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</si>
  <si>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</si>
  <si>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</si>
  <si>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</si>
  <si>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</si>
  <si>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</si>
  <si>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</si>
  <si>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</si>
  <si>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</si>
  <si>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</si>
  <si>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</si>
  <si>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</si>
  <si>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</si>
  <si>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</si>
  <si>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</si>
  <si>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</si>
  <si>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</si>
  <si>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</si>
  <si>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</si>
  <si>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</si>
  <si>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</si>
  <si>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</si>
  <si>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</si>
  <si>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</si>
  <si>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</si>
  <si>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</si>
  <si>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</si>
  <si>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</si>
  <si>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</si>
  <si>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</si>
  <si>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</si>
  <si>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</si>
  <si>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</si>
  <si>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</si>
  <si>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</si>
  <si>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</si>
  <si>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</si>
  <si>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</si>
  <si>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</si>
  <si>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</si>
  <si>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</si>
  <si>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</si>
  <si>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</si>
  <si>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</si>
  <si>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</si>
  <si>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</si>
  <si>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</si>
  <si>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</si>
  <si>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</si>
  <si>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</si>
  <si>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</si>
  <si>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</si>
  <si>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</si>
  <si>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</si>
  <si>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</si>
  <si>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</si>
  <si>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</si>
  <si>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</si>
  <si>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</si>
  <si>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</si>
  <si>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</si>
  <si>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</si>
  <si>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</si>
  <si>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</si>
  <si>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</si>
  <si>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</si>
  <si>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</si>
  <si>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</si>
  <si>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</si>
  <si>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</si>
  <si>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</si>
  <si>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</si>
  <si>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</si>
  <si>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</si>
  <si>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</si>
  <si>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</si>
  <si>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</si>
  <si>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</si>
  <si>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</si>
  <si>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</si>
  <si>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</si>
  <si>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</si>
  <si>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</si>
  <si>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</si>
  <si>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</si>
  <si>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</si>
  <si>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</si>
  <si>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</si>
  <si>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</si>
  <si>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</si>
  <si>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</si>
  <si>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</si>
  <si>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</si>
  <si>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</si>
  <si>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</si>
  <si>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</si>
  <si>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</si>
  <si>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</si>
  <si>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</si>
  <si>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</si>
  <si>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</si>
  <si>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</si>
  <si>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</si>
  <si>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</si>
  <si>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</si>
  <si>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</si>
  <si>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</si>
  <si>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</si>
  <si>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</si>
  <si>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</si>
  <si>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</si>
  <si>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</si>
  <si>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</si>
  <si>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</si>
  <si>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</si>
  <si>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</si>
  <si>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</si>
  <si>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</si>
  <si>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</si>
  <si>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</si>
  <si>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</si>
  <si>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</si>
  <si>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</si>
  <si>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</si>
  <si>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</si>
  <si>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</si>
  <si>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</si>
  <si>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</si>
  <si>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</si>
  <si>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</si>
  <si>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</si>
  <si>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</si>
  <si>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</si>
  <si>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</si>
  <si>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</si>
  <si>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</si>
  <si>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</si>
  <si>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</si>
  <si>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</si>
  <si>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</si>
  <si>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</si>
  <si>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</si>
  <si>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</si>
  <si>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</si>
  <si>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</si>
  <si>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</si>
  <si>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</si>
  <si>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</si>
  <si>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</si>
  <si>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</si>
  <si>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</si>
  <si>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</si>
  <si>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</si>
  <si>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</si>
  <si>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</si>
  <si>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</si>
  <si>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</si>
  <si>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</si>
  <si>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</si>
  <si>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</si>
  <si>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</si>
  <si>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</si>
  <si>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</si>
  <si>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</si>
  <si>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</si>
  <si>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</si>
  <si>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</si>
  <si>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</si>
  <si>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</si>
  <si>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</si>
  <si>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</si>
  <si>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</si>
  <si>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</si>
  <si>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</si>
  <si>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</si>
  <si>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</si>
  <si>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</si>
  <si>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</si>
  <si>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</si>
  <si>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</si>
  <si>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</si>
  <si>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</si>
  <si>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</si>
  <si>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</si>
  <si>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</si>
  <si>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</si>
  <si>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</si>
  <si>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</si>
  <si>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</si>
  <si>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</si>
  <si>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</si>
  <si>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</si>
  <si>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</si>
  <si>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</si>
  <si>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</si>
  <si>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</si>
  <si>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</si>
  <si>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</si>
  <si>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</si>
  <si>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</si>
  <si>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</si>
  <si>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</si>
  <si>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</si>
  <si>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</si>
  <si>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</si>
  <si>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</si>
  <si>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</si>
  <si>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</si>
  <si>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</si>
  <si>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</si>
  <si>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</si>
  <si>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</si>
  <si>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</si>
  <si>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</si>
  <si>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</si>
  <si>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</si>
  <si>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</si>
  <si>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</si>
  <si>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</si>
  <si>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</si>
  <si>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</si>
  <si>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</si>
  <si>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</si>
  <si>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</si>
  <si>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</si>
  <si>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</si>
  <si>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</si>
  <si>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</si>
  <si>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</si>
  <si>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</si>
  <si>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</si>
  <si>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</si>
  <si>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</si>
  <si>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</si>
  <si>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</si>
  <si>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</si>
  <si>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</si>
  <si>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</si>
  <si>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</si>
  <si>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</si>
  <si>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</si>
  <si>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</si>
  <si>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</si>
  <si>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</si>
  <si>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</si>
  <si>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</si>
  <si>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</si>
  <si>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</si>
  <si>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</si>
  <si>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</si>
  <si>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</si>
  <si>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</si>
  <si>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</si>
  <si>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</si>
  <si>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</si>
  <si>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</si>
  <si>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</si>
  <si>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</si>
  <si>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</si>
  <si>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</si>
  <si>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</si>
  <si>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</si>
  <si>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</si>
  <si>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</si>
  <si>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</si>
  <si>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</si>
  <si>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</si>
  <si>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</si>
  <si>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</si>
  <si>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</si>
  <si>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</si>
  <si>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</si>
  <si>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</si>
  <si>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</si>
  <si>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</si>
  <si>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</si>
  <si>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</si>
  <si>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</si>
  <si>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</si>
  <si>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</si>
  <si>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</si>
  <si>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</si>
  <si>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</si>
  <si>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</si>
  <si>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</si>
  <si>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</si>
  <si>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</si>
  <si>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</si>
  <si>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</si>
  <si>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</si>
  <si>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</si>
  <si>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</si>
  <si>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</si>
  <si>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</si>
  <si>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</si>
  <si>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</si>
  <si>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</si>
  <si>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</si>
  <si>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</si>
  <si>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</si>
  <si>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</si>
  <si>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</si>
  <si>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</si>
  <si>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</si>
  <si>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</si>
  <si>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</si>
  <si>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</si>
  <si>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</si>
  <si>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</si>
  <si>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</si>
  <si>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</si>
  <si>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</si>
  <si>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</si>
  <si>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</si>
  <si>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</si>
  <si>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</si>
  <si>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</si>
  <si>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</si>
  <si>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</si>
  <si>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</si>
  <si>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</si>
  <si>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</si>
  <si>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</si>
  <si>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</si>
  <si>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</si>
  <si>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</si>
  <si>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</si>
  <si>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</si>
  <si>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</si>
  <si>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</si>
  <si>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</si>
  <si>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</si>
  <si>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</si>
  <si>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</si>
  <si>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</si>
  <si>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</si>
  <si>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</si>
  <si>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</si>
  <si>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</si>
  <si>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</si>
  <si>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</si>
  <si>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</si>
  <si>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</si>
  <si>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</si>
  <si>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</si>
  <si>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</si>
  <si>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</si>
  <si>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</si>
  <si>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</si>
  <si>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</si>
  <si>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</si>
  <si>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</si>
  <si>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</si>
  <si>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</si>
  <si>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</si>
  <si>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</si>
  <si>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</si>
  <si>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</si>
  <si>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</si>
  <si>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</si>
  <si>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</si>
  <si>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</si>
  <si>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</si>
  <si>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</si>
  <si>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</si>
  <si>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</si>
  <si>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</si>
  <si>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</si>
  <si>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</si>
  <si>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</si>
  <si>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</si>
  <si>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</si>
  <si>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</si>
  <si>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</si>
  <si>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</si>
  <si>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</si>
  <si>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</si>
  <si>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</si>
  <si>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</si>
  <si>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</si>
  <si>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</si>
  <si>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</si>
  <si>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</si>
  <si>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</si>
  <si>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</si>
  <si>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</si>
  <si>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</si>
  <si>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</si>
  <si>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</si>
  <si>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</si>
  <si>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</si>
  <si>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</si>
  <si>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</si>
  <si>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</si>
  <si>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</si>
  <si>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</si>
  <si>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</si>
  <si>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</si>
  <si>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</si>
  <si>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</si>
  <si>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</si>
  <si>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</si>
  <si>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</si>
  <si>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</si>
  <si>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</si>
  <si>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</si>
  <si>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</si>
  <si>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</si>
  <si>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</si>
  <si>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</si>
  <si>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</si>
  <si>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</si>
  <si>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</si>
  <si>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</si>
  <si>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</si>
  <si>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</si>
  <si>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</si>
  <si>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</si>
  <si>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</si>
  <si>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</si>
  <si>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</si>
  <si>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</si>
  <si>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</si>
  <si>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</si>
  <si>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</si>
  <si>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</si>
  <si>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</si>
  <si>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</si>
  <si>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</si>
  <si>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</si>
  <si>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</si>
  <si>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</si>
  <si>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</si>
  <si>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</si>
  <si>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</si>
  <si>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</si>
  <si>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</si>
  <si>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</si>
  <si>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</si>
  <si>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</si>
  <si>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</si>
  <si>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</si>
  <si>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</si>
  <si>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</si>
  <si>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</si>
  <si>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</si>
  <si>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</si>
  <si>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</si>
  <si>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</si>
  <si>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</si>
  <si>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</si>
  <si>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</si>
  <si>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</si>
  <si>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</si>
  <si>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</si>
  <si>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</si>
  <si>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</si>
  <si>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</si>
  <si>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</si>
  <si>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</si>
  <si>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</si>
  <si>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</si>
  <si>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</si>
  <si>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</si>
  <si>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</si>
  <si>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</si>
  <si>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</si>
  <si>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</si>
  <si>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</si>
  <si>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</si>
  <si>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</si>
  <si>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</si>
  <si>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</si>
  <si>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</si>
  <si>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</si>
  <si>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</si>
  <si>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</si>
  <si>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</si>
  <si>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</si>
  <si>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</si>
  <si>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</si>
  <si>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</si>
  <si>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</si>
  <si>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</si>
  <si>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</si>
  <si>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</si>
  <si>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</si>
  <si>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</si>
  <si>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</si>
  <si>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</si>
  <si>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</si>
  <si>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</si>
  <si>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</si>
  <si>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</si>
  <si>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</si>
  <si>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</si>
  <si>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</si>
  <si>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</si>
  <si>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</si>
  <si>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</si>
  <si>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</si>
  <si>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</si>
  <si>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</si>
  <si>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</si>
  <si>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</si>
  <si>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</si>
  <si>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</si>
  <si>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</si>
  <si>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</si>
  <si>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</si>
  <si>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</si>
  <si>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</si>
  <si>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</si>
  <si>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</si>
  <si>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</si>
  <si>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</si>
  <si>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</si>
  <si>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</si>
  <si>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</si>
  <si>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</si>
  <si>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</si>
  <si>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</si>
  <si>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</si>
  <si>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</si>
  <si>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</si>
  <si>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</si>
  <si>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</si>
  <si>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</si>
  <si>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</si>
  <si>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</si>
  <si>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</si>
  <si>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</si>
  <si>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</si>
  <si>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</si>
  <si>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</si>
  <si>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</si>
  <si>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</si>
  <si>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</si>
  <si>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</si>
  <si>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</si>
  <si>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</si>
  <si>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</si>
  <si>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</si>
  <si>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</si>
  <si>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</si>
  <si>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</si>
  <si>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</si>
  <si>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</si>
  <si>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</si>
  <si>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</si>
  <si>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</si>
  <si>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</si>
  <si>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</si>
  <si>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</si>
  <si>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</si>
  <si>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</si>
  <si>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</si>
  <si>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</si>
  <si>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</si>
  <si>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</si>
  <si>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</si>
  <si>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</si>
  <si>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</si>
  <si>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</si>
  <si>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</si>
  <si>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</si>
  <si>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</si>
  <si>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</si>
  <si>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</si>
  <si>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</si>
  <si>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</si>
  <si>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</si>
  <si>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</si>
  <si>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</si>
  <si>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</si>
  <si>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</si>
  <si>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</si>
  <si>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</si>
  <si>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</si>
  <si>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</si>
  <si>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</si>
  <si>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</si>
  <si>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</si>
  <si>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</si>
  <si>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</si>
  <si>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</si>
  <si>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</si>
  <si>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</si>
  <si>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</si>
  <si>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</si>
  <si>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</si>
  <si>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</si>
  <si>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</si>
  <si>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</si>
  <si>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</si>
  <si>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</si>
  <si>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</si>
  <si>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</si>
  <si>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</si>
  <si>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</si>
  <si>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</si>
  <si>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</si>
  <si>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</si>
  <si>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</si>
  <si>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</si>
  <si>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</si>
  <si>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</si>
  <si>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</si>
  <si>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</si>
  <si>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</si>
  <si>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</si>
  <si>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</si>
  <si>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</si>
  <si>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</si>
  <si>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</si>
  <si>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</si>
  <si>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</si>
  <si>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</si>
  <si>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</si>
  <si>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</si>
  <si>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</si>
  <si>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</si>
  <si>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</si>
  <si>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</si>
  <si>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</si>
  <si>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</si>
  <si>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</si>
  <si>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</si>
  <si>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</si>
  <si>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</si>
  <si>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</si>
  <si>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</si>
  <si>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</si>
  <si>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</si>
  <si>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</si>
  <si>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</si>
  <si>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</si>
  <si>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</si>
  <si>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</si>
  <si>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</si>
  <si>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</si>
  <si>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</si>
  <si>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</si>
  <si>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</si>
  <si>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</si>
  <si>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</si>
  <si>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</si>
  <si>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</si>
  <si>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</si>
  <si>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</si>
  <si>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</si>
  <si>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</si>
  <si>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</si>
  <si>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</si>
  <si>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</si>
  <si>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</si>
  <si>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</si>
  <si>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</si>
  <si>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</si>
  <si>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</si>
  <si>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</si>
  <si>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</si>
  <si>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</si>
  <si>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</si>
  <si>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</si>
  <si>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</si>
  <si>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</si>
  <si>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</si>
  <si>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</si>
  <si>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</si>
  <si>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</si>
  <si>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</si>
  <si>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</si>
  <si>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</si>
  <si>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</si>
  <si>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</si>
  <si>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</si>
  <si>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</si>
  <si>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</si>
  <si>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</si>
  <si>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</si>
  <si>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</si>
  <si>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</si>
  <si>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</si>
  <si>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</si>
  <si>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</si>
  <si>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</si>
  <si>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</si>
  <si>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</si>
  <si>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</si>
  <si>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</si>
  <si>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</si>
  <si>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</si>
  <si>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</si>
  <si>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</si>
  <si>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</si>
  <si>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</si>
  <si>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</si>
  <si>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</si>
  <si>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</si>
  <si>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</si>
  <si>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</si>
  <si>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</si>
  <si>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</si>
  <si>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</si>
  <si>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</si>
  <si>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</si>
  <si>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</si>
  <si>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</si>
  <si>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</si>
  <si>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</si>
  <si>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</si>
  <si>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</si>
  <si>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</si>
  <si>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</si>
  <si>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</si>
  <si>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</si>
  <si>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</si>
  <si>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</si>
  <si>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</si>
  <si>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</si>
  <si>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</si>
  <si>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</si>
  <si>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</si>
  <si>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</si>
  <si>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</si>
  <si>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</si>
  <si>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</si>
  <si>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</si>
  <si>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</si>
  <si>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</si>
  <si>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</si>
  <si>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</si>
  <si>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</si>
  <si>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</si>
  <si>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</si>
  <si>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</si>
  <si>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</si>
  <si>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</si>
  <si>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</si>
  <si>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</si>
  <si>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</si>
  <si>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</si>
  <si>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</si>
  <si>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</si>
  <si>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</si>
  <si>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</si>
  <si>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</si>
  <si>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</si>
  <si>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</si>
  <si>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</si>
  <si>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</si>
  <si>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</si>
  <si>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</si>
  <si>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</si>
  <si>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</si>
  <si>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</si>
  <si>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</si>
  <si>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</si>
  <si>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</si>
  <si>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</si>
  <si>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</si>
  <si>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</si>
  <si>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</si>
  <si>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</si>
  <si>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</si>
  <si>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</si>
  <si>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</si>
  <si>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</si>
  <si>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</si>
  <si>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</si>
  <si>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</si>
  <si>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</si>
  <si>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</si>
  <si>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</si>
  <si>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</si>
  <si>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</si>
  <si>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</si>
  <si>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</si>
  <si>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</si>
  <si>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</si>
  <si>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</si>
  <si>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</si>
  <si>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</si>
  <si>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</si>
  <si>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</si>
  <si>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</si>
  <si>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</si>
  <si>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</si>
  <si>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</si>
  <si>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</si>
  <si>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</si>
  <si>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</si>
  <si>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</si>
  <si>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</si>
  <si>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</si>
  <si>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</si>
  <si>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</si>
  <si>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</si>
  <si>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</si>
  <si>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</si>
  <si>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</si>
  <si>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</si>
  <si>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</si>
  <si>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</si>
  <si>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</si>
  <si>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</si>
  <si>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</si>
  <si>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</si>
  <si>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</si>
  <si>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</si>
  <si>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</si>
  <si>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</si>
  <si>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</si>
  <si>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</si>
  <si>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</si>
  <si>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</si>
  <si>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</si>
  <si>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</si>
  <si>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</si>
  <si>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</si>
  <si>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</si>
  <si>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</si>
  <si>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</si>
  <si>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</si>
  <si>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</si>
  <si>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</si>
  <si>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</si>
  <si>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</si>
  <si>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</si>
  <si>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</si>
  <si>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</si>
  <si>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</si>
  <si>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</si>
  <si>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</si>
  <si>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</si>
  <si>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</si>
  <si>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</si>
  <si>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</si>
  <si>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</si>
  <si>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</si>
  <si>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</si>
  <si>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</si>
  <si>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</si>
  <si>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</si>
  <si>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</si>
  <si>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</si>
  <si>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</si>
  <si>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</si>
  <si>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</si>
  <si>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</si>
  <si>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</si>
  <si>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</si>
  <si>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</si>
  <si>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</si>
  <si>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</si>
  <si>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</si>
  <si>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</si>
  <si>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</si>
  <si>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</si>
  <si>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</si>
  <si>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</si>
  <si>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</si>
  <si>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</si>
  <si>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</si>
  <si>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</si>
  <si>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</si>
  <si>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</si>
  <si>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</si>
  <si>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</si>
  <si>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</si>
  <si>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</si>
  <si>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</si>
  <si>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</si>
  <si>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</si>
  <si>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</si>
  <si>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</si>
  <si>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</si>
  <si>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</si>
  <si>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</si>
  <si>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</si>
  <si>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</si>
  <si>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</si>
  <si>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</si>
  <si>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</si>
  <si>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</si>
  <si>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</si>
  <si>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</si>
  <si>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</si>
  <si>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</si>
  <si>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</si>
  <si>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</si>
  <si>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</si>
  <si>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</si>
  <si>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</si>
  <si>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</si>
  <si>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</si>
  <si>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</si>
  <si>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</si>
  <si>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</si>
  <si>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</si>
  <si>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</si>
  <si>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</si>
  <si>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</si>
  <si>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</si>
  <si>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</si>
  <si>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</si>
  <si>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</si>
  <si>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</si>
  <si>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</si>
  <si>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</si>
  <si>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</si>
  <si>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</si>
  <si>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</si>
  <si>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</si>
  <si>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</si>
  <si>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</si>
  <si>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</si>
  <si>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</si>
  <si>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</si>
  <si>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</si>
  <si>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</si>
  <si>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</si>
  <si>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</si>
  <si>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</si>
  <si>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</si>
  <si>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</si>
  <si>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</si>
  <si>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</si>
  <si>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</si>
  <si>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</si>
  <si>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</si>
  <si>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</si>
  <si>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</si>
  <si>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</si>
  <si>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</si>
  <si>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</si>
  <si>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</si>
  <si>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</si>
  <si>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</si>
  <si>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</si>
  <si>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</si>
  <si>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</si>
  <si>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</si>
  <si>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</si>
  <si>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</si>
  <si>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</si>
  <si>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</si>
  <si>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</si>
  <si>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</si>
  <si>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</si>
  <si>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</si>
  <si>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</si>
  <si>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</si>
  <si>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</si>
  <si>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</si>
  <si>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</si>
  <si>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</si>
  <si>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</si>
  <si>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</si>
  <si>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</si>
  <si>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</si>
  <si>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</si>
  <si>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</si>
  <si>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</si>
  <si>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</si>
  <si>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</si>
  <si>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</si>
  <si>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</si>
  <si>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</si>
  <si>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</si>
  <si>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</si>
  <si>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</si>
  <si>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</si>
  <si>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</si>
  <si>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</si>
  <si>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</si>
  <si>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</si>
  <si>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</si>
  <si>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</si>
  <si>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</si>
  <si>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</si>
  <si>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</si>
  <si>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</si>
  <si>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</si>
  <si>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</si>
  <si>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</si>
  <si>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</si>
  <si>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</si>
  <si>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</si>
  <si>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</si>
  <si>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</si>
  <si>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</si>
  <si>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</si>
  <si>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</si>
  <si>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</si>
  <si>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</si>
  <si>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</si>
  <si>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</si>
  <si>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</si>
  <si>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</si>
  <si>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</si>
  <si>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</si>
  <si>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</si>
  <si>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</si>
  <si>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</si>
  <si>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</si>
  <si>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</si>
  <si>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</si>
  <si>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</si>
  <si>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</si>
  <si>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</si>
  <si>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</si>
  <si>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</si>
  <si>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</si>
  <si>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</si>
  <si>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</si>
  <si>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</si>
  <si>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</si>
  <si>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</si>
  <si>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</si>
  <si>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</si>
  <si>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</si>
  <si>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</si>
  <si>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</si>
  <si>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</si>
  <si>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</si>
  <si>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</si>
  <si>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</si>
  <si>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</si>
  <si>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</si>
  <si>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</si>
  <si>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</si>
  <si>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</si>
  <si>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</si>
  <si>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</si>
  <si>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</si>
  <si>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</si>
  <si>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</si>
  <si>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</si>
  <si>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</si>
  <si>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</si>
  <si>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</si>
  <si>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</si>
  <si>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</si>
  <si>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</si>
  <si>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</si>
  <si>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</si>
  <si>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</si>
  <si>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</si>
  <si>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</si>
  <si>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</si>
  <si>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</si>
  <si>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</si>
  <si>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</si>
  <si>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</si>
  <si>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</si>
  <si>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</si>
  <si>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</si>
  <si>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</si>
  <si>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</si>
  <si>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</si>
  <si>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</si>
  <si>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</si>
  <si>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</si>
  <si>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</si>
  <si>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</si>
  <si>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</si>
  <si>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</si>
  <si>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</si>
  <si>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</si>
  <si>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</si>
  <si>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</si>
  <si>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</si>
  <si>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</si>
  <si>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</si>
  <si>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</si>
  <si>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</si>
  <si>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</si>
  <si>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</si>
  <si>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</si>
  <si>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</si>
  <si>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</si>
  <si>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</si>
  <si>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</si>
  <si>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</si>
  <si>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</si>
  <si>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</si>
  <si>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</si>
  <si>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</si>
  <si>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</si>
  <si>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</si>
  <si>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</si>
  <si>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</si>
  <si>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</si>
  <si>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</si>
  <si>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</si>
  <si>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</si>
  <si>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</si>
  <si>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</si>
  <si>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</si>
  <si>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</si>
  <si>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</si>
  <si>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</si>
  <si>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</si>
  <si>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</si>
  <si>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</si>
  <si>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</si>
  <si>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</si>
  <si>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</si>
  <si>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</si>
  <si>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</si>
  <si>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</si>
  <si>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</si>
  <si>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</si>
  <si>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</si>
  <si>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</si>
  <si>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</si>
  <si>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</si>
  <si>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</si>
  <si>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</si>
  <si>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</si>
  <si>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</si>
  <si>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</si>
  <si>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</si>
  <si>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</si>
  <si>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</si>
  <si>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</si>
  <si>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</si>
  <si>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</si>
  <si>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</si>
  <si>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</si>
  <si>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</si>
  <si>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</si>
  <si>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</si>
  <si>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</si>
  <si>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</si>
  <si>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</si>
  <si>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</si>
  <si>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</si>
  <si>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</si>
  <si>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</si>
  <si>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</si>
  <si>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</si>
  <si>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</si>
  <si>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</si>
  <si>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</si>
  <si>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</si>
  <si>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</si>
  <si>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</si>
  <si>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</si>
  <si>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</si>
  <si>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</si>
  <si>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</si>
  <si>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</si>
  <si>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</si>
  <si>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</si>
  <si>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</si>
  <si>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</si>
  <si>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</si>
  <si>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</si>
  <si>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</si>
  <si>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</si>
  <si>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</si>
  <si>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</si>
  <si>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</si>
  <si>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</si>
  <si>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</si>
  <si>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</si>
  <si>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</si>
  <si>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</si>
  <si>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</si>
  <si>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</si>
  <si>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</si>
  <si>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</si>
  <si>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</si>
  <si>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</si>
  <si>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</si>
  <si>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</si>
  <si>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</si>
  <si>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</si>
  <si>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</si>
  <si>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</si>
  <si>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</si>
  <si>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</si>
  <si>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</si>
  <si>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</si>
  <si>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</si>
  <si>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</si>
  <si>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</si>
  <si>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</si>
  <si>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</si>
  <si>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</si>
  <si>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</si>
  <si>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</si>
  <si>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</si>
  <si>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</si>
  <si>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</si>
  <si>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</si>
  <si>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</si>
  <si>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</si>
  <si>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</si>
  <si>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</si>
  <si>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</si>
  <si>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</si>
  <si>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</si>
  <si>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</si>
  <si>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</si>
  <si>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</si>
  <si>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</si>
  <si>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</si>
  <si>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</si>
  <si>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</si>
  <si>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</si>
  <si>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</si>
  <si>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</si>
  <si>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</si>
  <si>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</si>
  <si>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</si>
  <si>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</si>
  <si>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</si>
  <si>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</si>
  <si>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</si>
  <si>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</si>
  <si>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</si>
  <si>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</si>
  <si>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</si>
  <si>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</si>
  <si>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</si>
  <si>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</si>
  <si>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</si>
  <si>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</si>
  <si>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</si>
  <si>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</si>
  <si>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</si>
  <si>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</si>
  <si>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</si>
  <si>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</si>
  <si>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</si>
  <si>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</si>
  <si>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</si>
  <si>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</si>
  <si>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</si>
  <si>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</si>
  <si>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</si>
  <si>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</si>
  <si>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</si>
  <si>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</si>
  <si>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</si>
  <si>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</si>
  <si>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</si>
  <si>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</si>
  <si>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</si>
  <si>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</si>
  <si>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</si>
  <si>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</si>
  <si>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</si>
  <si>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</si>
  <si>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</si>
  <si>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</si>
  <si>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</si>
  <si>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</si>
  <si>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</si>
  <si>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</si>
  <si>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</si>
  <si>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</si>
  <si>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</si>
  <si>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</si>
  <si>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</si>
  <si>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</si>
  <si>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</si>
  <si>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</si>
  <si>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</si>
  <si>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</si>
  <si>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</si>
  <si>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</si>
  <si>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</si>
  <si>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</si>
  <si>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</si>
  <si>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</si>
  <si>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</si>
  <si>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</si>
  <si>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</si>
  <si>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</si>
  <si>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</si>
  <si>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</si>
  <si>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</si>
  <si>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</si>
  <si>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</si>
  <si>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</si>
  <si>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</si>
  <si>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</si>
  <si>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</si>
  <si>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</si>
  <si>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</si>
  <si>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</si>
  <si>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</si>
  <si>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</si>
  <si>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</si>
  <si>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</si>
  <si>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</si>
  <si>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</si>
  <si>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</si>
  <si>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</si>
  <si>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</si>
  <si>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</si>
  <si>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</si>
  <si>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</si>
  <si>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</si>
  <si>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</si>
  <si>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</si>
  <si>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</si>
  <si>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</si>
  <si>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</si>
  <si>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</si>
  <si>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</si>
  <si>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</si>
  <si>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</si>
  <si>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</si>
  <si>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</si>
  <si>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</si>
  <si>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</si>
  <si>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</si>
  <si>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</si>
  <si>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</si>
  <si>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</si>
  <si>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</si>
  <si>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</si>
  <si>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</si>
  <si>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</si>
  <si>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</si>
  <si>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</si>
  <si>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</si>
  <si>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</si>
  <si>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</si>
  <si>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</si>
  <si>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</si>
  <si>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</si>
  <si>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</si>
  <si>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</si>
  <si>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</si>
  <si>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</si>
  <si>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</si>
  <si>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</si>
  <si>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</si>
  <si>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</si>
  <si>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</si>
  <si>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</si>
  <si>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</si>
  <si>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</si>
  <si>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</si>
  <si>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</si>
  <si>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</si>
  <si>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</si>
  <si>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</si>
  <si>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</si>
  <si>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</si>
  <si>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</si>
  <si>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</si>
  <si>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</si>
  <si>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</si>
  <si>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</si>
  <si>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</si>
  <si>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</si>
  <si>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</si>
  <si>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</si>
  <si>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</si>
  <si>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</si>
  <si>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</si>
  <si>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</si>
  <si>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</si>
  <si>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</si>
  <si>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</si>
  <si>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</si>
  <si>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</si>
  <si>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</si>
  <si>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</si>
  <si>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</si>
  <si>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</si>
  <si>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</si>
  <si>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</si>
  <si>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</si>
  <si>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</si>
  <si>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</si>
  <si>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</si>
  <si>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</si>
  <si>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</si>
  <si>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</si>
  <si>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</si>
  <si>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</si>
  <si>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</si>
  <si>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</si>
  <si>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</si>
  <si>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</si>
  <si>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</si>
  <si>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</si>
  <si>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</si>
  <si>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</si>
  <si>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</si>
  <si>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</si>
  <si>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</si>
  <si>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</si>
  <si>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</si>
  <si>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</si>
  <si>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</si>
  <si>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</si>
  <si>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</si>
  <si>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</si>
  <si>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</si>
  <si>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</si>
  <si>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</si>
  <si>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</si>
  <si>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</si>
  <si>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</si>
  <si>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</si>
  <si>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</si>
  <si>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</si>
  <si>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</si>
  <si>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</si>
  <si>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</si>
  <si>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</si>
  <si>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</si>
  <si>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</si>
  <si>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</si>
  <si>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</si>
  <si>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</si>
  <si>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</si>
  <si>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</si>
  <si>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</si>
  <si>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</si>
  <si>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</si>
  <si>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</si>
  <si>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</si>
  <si>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</si>
  <si>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</si>
  <si>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</si>
  <si>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</si>
  <si>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</si>
  <si>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</si>
  <si>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</si>
  <si>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</si>
  <si>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</si>
  <si>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</si>
  <si>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</si>
  <si>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</si>
  <si>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</si>
  <si>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</si>
  <si>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</si>
  <si>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</si>
  <si>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</si>
  <si>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</si>
  <si>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</si>
  <si>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</si>
  <si>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</si>
  <si>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</si>
  <si>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</si>
  <si>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</si>
  <si>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</si>
  <si>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</si>
  <si>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</si>
  <si>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</si>
  <si>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</si>
  <si>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</si>
  <si>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</si>
  <si>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</si>
  <si>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</si>
  <si>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</si>
  <si>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</si>
  <si>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</si>
  <si>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</si>
  <si>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</si>
  <si>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</si>
  <si>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</si>
  <si>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</si>
  <si>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</si>
  <si>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</si>
  <si>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</si>
  <si>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</si>
  <si>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</si>
  <si>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</si>
  <si>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</si>
  <si>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</si>
  <si>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</si>
  <si>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</si>
  <si>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</si>
  <si>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</si>
  <si>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</si>
  <si>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</si>
  <si>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</si>
  <si>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</si>
  <si>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</si>
  <si>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</si>
  <si>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</si>
  <si>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</si>
  <si>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</si>
  <si>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</si>
  <si>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</si>
  <si>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</si>
  <si>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</si>
  <si>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</si>
  <si>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</si>
  <si>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</si>
  <si>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</si>
  <si>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</si>
  <si>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</si>
  <si>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</si>
  <si>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</si>
  <si>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</si>
  <si>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</si>
  <si>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</si>
  <si>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</si>
  <si>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</si>
  <si>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</si>
  <si>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</si>
  <si>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</si>
  <si>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</si>
  <si>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</si>
  <si>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</si>
  <si>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</si>
  <si>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</si>
  <si>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</si>
  <si>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</si>
  <si>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</si>
  <si>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</si>
  <si>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</si>
  <si>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</si>
  <si>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</si>
  <si>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</si>
  <si>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</si>
  <si>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</si>
  <si>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</si>
  <si>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</si>
  <si>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</si>
  <si>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</si>
  <si>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</si>
  <si>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</si>
  <si>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</si>
  <si>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</si>
  <si>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</si>
  <si>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</si>
  <si>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</si>
  <si>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</si>
  <si>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</si>
  <si>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</si>
  <si>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</si>
  <si>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</si>
  <si>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</si>
  <si>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</si>
  <si>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</si>
  <si>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</si>
  <si>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</si>
  <si>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</si>
  <si>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</si>
  <si>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</si>
  <si>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</si>
  <si>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</si>
  <si>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</si>
  <si>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</si>
  <si>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</si>
  <si>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</si>
  <si>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</si>
  <si>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</si>
  <si>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</si>
  <si>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</si>
  <si>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</si>
  <si>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</si>
  <si>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</si>
  <si>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</si>
  <si>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</si>
  <si>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</si>
  <si>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</si>
  <si>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</si>
  <si>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</si>
  <si>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</si>
  <si>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</si>
  <si>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</si>
  <si>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</si>
  <si>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</si>
  <si>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</si>
  <si>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</si>
  <si>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</si>
  <si>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</si>
  <si>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</si>
  <si>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</si>
  <si>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</si>
  <si>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</si>
  <si>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</si>
  <si>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</si>
  <si>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</si>
  <si>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</si>
  <si>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</si>
  <si>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</si>
  <si>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</si>
  <si>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</si>
  <si>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</si>
  <si>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</si>
  <si>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</si>
  <si>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</si>
  <si>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</si>
  <si>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</si>
  <si>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</si>
  <si>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</si>
  <si>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</si>
  <si>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</si>
  <si>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</si>
  <si>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</si>
  <si>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</si>
  <si>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</si>
  <si>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</si>
  <si>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</si>
  <si>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</si>
  <si>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</si>
  <si>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</si>
  <si>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</si>
  <si>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</si>
  <si>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</si>
  <si>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</si>
  <si>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</si>
  <si>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</si>
  <si>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</si>
  <si>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</si>
  <si>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</si>
  <si>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</si>
  <si>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</si>
  <si>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</si>
  <si>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</si>
  <si>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</si>
  <si>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</si>
  <si>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</si>
  <si>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</si>
  <si>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</si>
  <si>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</si>
  <si>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</si>
  <si>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</si>
  <si>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</si>
  <si>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</si>
  <si>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</si>
  <si>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</si>
  <si>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</si>
  <si>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</si>
  <si>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</si>
  <si>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</si>
  <si>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</si>
  <si>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</si>
  <si>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</si>
  <si>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</si>
  <si>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</si>
  <si>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</si>
  <si>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</si>
  <si>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</si>
  <si>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</si>
  <si>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</si>
  <si>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</si>
  <si>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</si>
  <si>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</si>
  <si>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</si>
  <si>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</si>
  <si>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</si>
  <si>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</si>
  <si>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</si>
  <si>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</si>
  <si>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</si>
  <si>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</si>
  <si>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</si>
  <si>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</si>
  <si>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</si>
  <si>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</si>
  <si>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</si>
  <si>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</si>
  <si>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</si>
  <si>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</si>
  <si>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</si>
  <si>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</si>
  <si>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</si>
  <si>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</si>
  <si>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</si>
  <si>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</si>
  <si>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</si>
  <si>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</si>
  <si>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</si>
  <si>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</si>
  <si>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</si>
  <si>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</si>
  <si>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</si>
  <si>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</si>
  <si>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</si>
  <si>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</si>
  <si>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</si>
  <si>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</si>
  <si>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</si>
  <si>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</si>
  <si>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</si>
  <si>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</si>
  <si>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</si>
  <si>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</si>
  <si>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</si>
  <si>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</si>
  <si>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</si>
  <si>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</si>
  <si>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</si>
  <si>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</si>
  <si>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</si>
  <si>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</si>
  <si>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</si>
  <si>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</si>
  <si>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</si>
  <si>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</si>
  <si>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</si>
  <si>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</si>
  <si>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</si>
  <si>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</si>
  <si>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</si>
  <si>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</si>
  <si>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</si>
  <si>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</si>
  <si>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</si>
  <si>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</si>
  <si>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</si>
  <si>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</si>
  <si>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</si>
  <si>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</si>
  <si>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</si>
  <si>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</si>
  <si>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</si>
  <si>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</si>
  <si>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</si>
  <si>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</si>
  <si>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</si>
  <si>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</si>
  <si>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</si>
  <si>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</si>
  <si>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</si>
  <si>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</si>
  <si>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</si>
  <si>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</si>
  <si>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</si>
  <si>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</si>
  <si>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</si>
  <si>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</si>
  <si>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</si>
  <si>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</si>
  <si>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</si>
  <si>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</si>
  <si>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</si>
  <si>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</si>
  <si>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</si>
  <si>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</si>
  <si>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</si>
  <si>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</si>
  <si>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</si>
  <si>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</si>
  <si>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</si>
  <si>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</si>
  <si>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</si>
  <si>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</si>
  <si>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</si>
  <si>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</si>
  <si>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</si>
  <si>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</si>
  <si>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</si>
  <si>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</si>
  <si>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</si>
  <si>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</si>
  <si>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</si>
  <si>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</si>
  <si>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</si>
  <si>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</si>
  <si>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</si>
  <si>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</si>
  <si>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</si>
  <si>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</si>
  <si>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</si>
  <si>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</si>
  <si>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</si>
  <si>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</si>
  <si>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</si>
  <si>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</si>
  <si>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</si>
  <si>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</si>
  <si>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</si>
  <si>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</si>
  <si>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</si>
  <si>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</si>
  <si>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</si>
  <si>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</si>
  <si>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</si>
  <si>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</si>
  <si>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</si>
  <si>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</si>
  <si>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</si>
  <si>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</si>
  <si>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</si>
  <si>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</si>
  <si>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</si>
  <si>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</si>
  <si>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</si>
  <si>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</si>
  <si>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</si>
  <si>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</si>
  <si>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</si>
  <si>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</si>
  <si>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</si>
  <si>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</si>
  <si>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</si>
  <si>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</si>
  <si>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</si>
  <si>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</si>
  <si>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</si>
  <si>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</si>
  <si>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</si>
  <si>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</si>
  <si>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</si>
  <si>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</si>
  <si>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</si>
  <si>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</si>
  <si>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</si>
  <si>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</si>
  <si>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</si>
  <si>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</si>
  <si>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</si>
  <si>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</si>
  <si>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</si>
  <si>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</si>
  <si>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</si>
  <si>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</si>
  <si>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</si>
  <si>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</si>
  <si>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</si>
  <si>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</si>
  <si>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</si>
  <si>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</si>
  <si>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</si>
  <si>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</si>
  <si>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</si>
  <si>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</si>
  <si>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</si>
  <si>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</si>
  <si>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</si>
  <si>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</si>
  <si>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</si>
  <si>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</si>
  <si>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</si>
  <si>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</si>
  <si>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</si>
  <si>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</si>
  <si>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</si>
  <si>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</si>
  <si>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</si>
  <si>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</si>
  <si>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</si>
  <si>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</si>
  <si>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</si>
  <si>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</si>
  <si>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</si>
  <si>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</si>
  <si>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</si>
  <si>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</si>
  <si>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</si>
  <si>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</si>
  <si>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</si>
  <si>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</si>
  <si>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</si>
  <si>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</si>
  <si>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</si>
  <si>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</si>
  <si>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</si>
  <si>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</si>
  <si>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</si>
  <si>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</si>
  <si>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</si>
  <si>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</si>
  <si>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</si>
  <si>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</si>
  <si>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</si>
  <si>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</si>
  <si>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</si>
  <si>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</si>
  <si>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</si>
  <si>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</si>
  <si>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</si>
  <si>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</si>
  <si>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</si>
  <si>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</si>
  <si>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</si>
  <si>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</si>
  <si>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</si>
  <si>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</si>
  <si>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</si>
  <si>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</si>
  <si>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</si>
  <si>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</si>
  <si>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</si>
  <si>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</si>
  <si>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</si>
  <si>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</si>
  <si>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</si>
  <si>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</si>
  <si>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</si>
  <si>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</si>
  <si>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</si>
  <si>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</si>
  <si>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</si>
  <si>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</si>
  <si>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</si>
  <si>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</si>
  <si>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</si>
  <si>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</si>
  <si>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</si>
  <si>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</si>
  <si>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</si>
  <si>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</si>
  <si>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</si>
  <si>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</si>
  <si>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</si>
  <si>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</si>
  <si>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</si>
  <si>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</si>
  <si>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</si>
  <si>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</si>
  <si>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</si>
  <si>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</si>
  <si>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</si>
  <si>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</si>
  <si>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</si>
  <si>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</si>
  <si>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</si>
  <si>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</si>
  <si>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</si>
  <si>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</si>
  <si>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</si>
  <si>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</si>
  <si>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</si>
  <si>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</si>
  <si>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</si>
  <si>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</si>
  <si>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</si>
  <si>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</si>
  <si>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</si>
  <si>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</si>
  <si>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</si>
  <si>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</si>
  <si>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</si>
  <si>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</si>
  <si>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</si>
  <si>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</si>
  <si>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</si>
  <si>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</si>
  <si>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</si>
  <si>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</si>
  <si>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</si>
  <si>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</si>
  <si>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</si>
  <si>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</si>
  <si>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</si>
  <si>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</si>
  <si>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</si>
  <si>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</si>
  <si>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</si>
  <si>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</si>
  <si>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</si>
  <si>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</si>
  <si>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</si>
  <si>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</si>
  <si>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</si>
  <si>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</si>
  <si>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</si>
  <si>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</si>
  <si>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</si>
  <si>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</si>
  <si>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</si>
  <si>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</si>
  <si>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</si>
  <si>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</si>
  <si>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</si>
  <si>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</si>
  <si>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</si>
  <si>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</si>
  <si>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</si>
  <si>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</si>
  <si>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</si>
  <si>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</si>
  <si>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</si>
  <si>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</si>
  <si>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</si>
  <si>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</si>
  <si>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</si>
  <si>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</si>
  <si>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</si>
  <si>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</si>
  <si>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</si>
  <si>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</si>
  <si>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</si>
  <si>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</si>
  <si>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</si>
  <si>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</si>
  <si>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</si>
  <si>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</si>
  <si>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</si>
  <si>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</si>
  <si>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</si>
  <si>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</si>
  <si>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</si>
  <si>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</si>
  <si>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</si>
  <si>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</si>
  <si>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</si>
  <si>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</si>
  <si>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</si>
  <si>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</si>
  <si>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</si>
  <si>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</si>
  <si>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</si>
  <si>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</si>
  <si>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</si>
  <si>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</si>
  <si>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</si>
  <si>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</si>
  <si>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</si>
  <si>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</si>
  <si>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</si>
  <si>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</si>
  <si>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</si>
  <si>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</si>
  <si>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</si>
  <si>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</si>
  <si>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</si>
  <si>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</si>
  <si>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</si>
  <si>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</si>
  <si>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</si>
  <si>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</si>
  <si>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</si>
  <si>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</si>
  <si>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</si>
  <si>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</si>
  <si>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</si>
  <si>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</si>
  <si>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</si>
  <si>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</si>
  <si>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</si>
  <si>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</si>
  <si>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</si>
  <si>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</si>
  <si>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</si>
  <si>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</si>
  <si>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</si>
  <si>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</si>
  <si>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</si>
  <si>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</si>
  <si>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</si>
  <si>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</si>
  <si>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</si>
  <si>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</si>
  <si>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</si>
  <si>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</si>
  <si>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</si>
  <si>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</si>
  <si>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</si>
  <si>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</si>
  <si>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</si>
  <si>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</si>
  <si>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</si>
  <si>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</si>
  <si>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</si>
  <si>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</si>
  <si>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</si>
  <si>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</si>
  <si>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</si>
  <si>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</si>
  <si>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</si>
  <si>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</si>
  <si>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</si>
  <si>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</si>
  <si>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</si>
  <si>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</si>
  <si>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</si>
  <si>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</si>
  <si>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</si>
  <si>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</si>
  <si>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</si>
  <si>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</si>
  <si>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</si>
  <si>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</si>
  <si>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</si>
  <si>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</si>
  <si>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</si>
  <si>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</si>
  <si>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</si>
  <si>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</si>
  <si>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</si>
  <si>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</si>
  <si>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</si>
  <si>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</si>
  <si>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</si>
  <si>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</si>
  <si>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</si>
  <si>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</si>
  <si>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</si>
  <si>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</si>
  <si>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</si>
  <si>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</si>
  <si>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</si>
  <si>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</si>
  <si>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</si>
  <si>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</si>
  <si>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</si>
  <si>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</si>
  <si>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</si>
  <si>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</si>
  <si>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</si>
  <si>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</si>
  <si>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</si>
  <si>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</si>
  <si>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</si>
  <si>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</si>
  <si>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</si>
  <si>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</si>
  <si>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</si>
  <si>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</si>
  <si>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</si>
  <si>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</si>
  <si>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</si>
  <si>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</si>
  <si>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</si>
  <si>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</si>
  <si>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</si>
  <si>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</si>
  <si>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</si>
  <si>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</si>
  <si>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</si>
  <si>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</si>
  <si>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</si>
  <si>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</si>
  <si>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</si>
  <si>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</si>
  <si>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</si>
  <si>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</si>
  <si>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</si>
  <si>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</si>
  <si>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</si>
  <si>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</si>
  <si>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</si>
  <si>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</si>
  <si>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</si>
  <si>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</si>
  <si>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</si>
  <si>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</si>
  <si>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</si>
  <si>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</si>
  <si>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</si>
  <si>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</si>
  <si>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</si>
  <si>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</si>
  <si>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</si>
  <si>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</si>
  <si>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</si>
  <si>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</si>
  <si>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</si>
  <si>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</si>
  <si>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</si>
  <si>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</si>
  <si>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</si>
  <si>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</si>
  <si>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</si>
  <si>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</si>
  <si>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</si>
  <si>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</si>
  <si>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</si>
  <si>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</si>
  <si>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</si>
  <si>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</si>
  <si>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</si>
  <si>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</si>
  <si>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</si>
  <si>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</si>
  <si>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</si>
  <si>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</si>
  <si>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</si>
  <si>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</si>
  <si>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</si>
  <si>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</si>
  <si>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</si>
  <si>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</si>
  <si>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</si>
  <si>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</si>
  <si>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</si>
  <si>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</si>
  <si>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</si>
  <si>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</si>
  <si>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</si>
  <si>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</si>
  <si>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</si>
  <si>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</si>
  <si>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</si>
  <si>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</si>
  <si>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</si>
  <si>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</si>
  <si>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</si>
  <si>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</si>
  <si>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</si>
  <si>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</si>
  <si>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</si>
  <si>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</si>
  <si>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</si>
  <si>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</si>
  <si>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</si>
  <si>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</si>
  <si>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</si>
  <si>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</si>
  <si>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</si>
  <si>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</si>
  <si>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</si>
  <si>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</si>
  <si>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</si>
  <si>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</si>
  <si>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</si>
  <si>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</si>
  <si>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</si>
  <si>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</si>
  <si>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</si>
  <si>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</si>
  <si>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</si>
  <si>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</si>
  <si>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</si>
  <si>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</si>
  <si>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</si>
  <si>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</si>
  <si>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</si>
  <si>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</si>
  <si>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</si>
  <si>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</si>
  <si>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</si>
  <si>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</si>
  <si>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</si>
  <si>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</si>
  <si>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</si>
  <si>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</si>
  <si>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</si>
  <si>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</si>
  <si>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</si>
  <si>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</si>
  <si>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</si>
  <si>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</si>
  <si>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</si>
  <si>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</si>
  <si>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</si>
  <si>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</si>
  <si>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</si>
  <si>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</si>
  <si>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</si>
  <si>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</si>
  <si>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</si>
  <si>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</si>
  <si>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</si>
  <si>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</si>
  <si>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</si>
  <si>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</si>
  <si>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</si>
  <si>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</si>
  <si>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</si>
  <si>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</si>
  <si>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</si>
  <si>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</si>
  <si>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</si>
  <si>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</si>
  <si>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</si>
  <si>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</si>
  <si>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</si>
  <si>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</si>
  <si>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</si>
  <si>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</si>
  <si>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</si>
  <si>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</si>
  <si>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</si>
  <si>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</si>
  <si>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</si>
  <si>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</si>
  <si>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</si>
  <si>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</si>
  <si>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</si>
  <si>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</si>
  <si>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</si>
  <si>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</si>
  <si>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</si>
  <si>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</si>
  <si>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</si>
  <si>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</si>
  <si>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</si>
  <si>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</si>
  <si>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</si>
  <si>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</si>
  <si>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</si>
  <si>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</si>
  <si>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</si>
  <si>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</si>
  <si>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</si>
  <si>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</si>
  <si>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</si>
  <si>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</si>
  <si>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</si>
  <si>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</si>
  <si>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</si>
  <si>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</si>
  <si>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</si>
  <si>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</si>
  <si>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</si>
  <si>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</si>
  <si>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</si>
  <si>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</si>
  <si>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</si>
  <si>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</si>
  <si>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</si>
  <si>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</si>
  <si>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</si>
  <si>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</si>
  <si>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</si>
  <si>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</si>
  <si>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</si>
  <si>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</si>
  <si>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</si>
  <si>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</si>
  <si>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</si>
  <si>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</si>
  <si>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</si>
  <si>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</si>
  <si>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</si>
  <si>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</si>
  <si>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</si>
  <si>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</si>
  <si>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</si>
  <si>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</si>
  <si>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</si>
  <si>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</si>
  <si>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</si>
  <si>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</si>
  <si>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</si>
  <si>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</si>
  <si>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</si>
  <si>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</si>
  <si>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</si>
  <si>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</si>
  <si>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</si>
  <si>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</si>
  <si>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</si>
  <si>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</si>
  <si>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</si>
  <si>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</si>
  <si>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</si>
  <si>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</si>
  <si>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</si>
  <si>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</si>
  <si>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</si>
  <si>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</si>
  <si>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</si>
  <si>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</si>
  <si>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</si>
  <si>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</si>
  <si>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</si>
  <si>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</si>
  <si>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</si>
  <si>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</si>
  <si>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</si>
  <si>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</si>
  <si>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</si>
  <si>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</si>
  <si>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</si>
  <si>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</si>
  <si>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</si>
  <si>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</si>
  <si>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</si>
  <si>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</si>
  <si>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</si>
  <si>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</si>
  <si>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</si>
  <si>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</si>
  <si>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</si>
  <si>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</si>
  <si>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</si>
  <si>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</si>
  <si>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</si>
  <si>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</si>
  <si>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</si>
  <si>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</si>
  <si>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</si>
  <si>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</si>
  <si>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</si>
  <si>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</si>
  <si>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</si>
  <si>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</si>
  <si>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</si>
  <si>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</si>
  <si>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</si>
  <si>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</si>
  <si>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</si>
  <si>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</si>
  <si>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</si>
  <si>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</si>
  <si>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</si>
  <si>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</si>
  <si>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</si>
  <si>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</si>
  <si>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</si>
  <si>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</si>
  <si>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</si>
  <si>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</si>
  <si>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</si>
  <si>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</si>
  <si>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</si>
  <si>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</si>
  <si>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</si>
  <si>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</si>
  <si>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</si>
  <si>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</si>
  <si>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</si>
  <si>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</si>
  <si>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</si>
  <si>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</si>
  <si>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</si>
  <si>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</si>
  <si>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</si>
  <si>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</si>
  <si>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</si>
  <si>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</si>
  <si>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</si>
  <si>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</si>
  <si>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</si>
  <si>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</si>
  <si>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</si>
  <si>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</si>
  <si>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</si>
  <si>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</si>
  <si>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</si>
  <si>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</si>
  <si>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</si>
  <si>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</si>
  <si>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</si>
  <si>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</si>
  <si>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</si>
  <si>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</si>
  <si>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</si>
  <si>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</si>
  <si>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</si>
  <si>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</si>
  <si>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</si>
  <si>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</si>
  <si>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</si>
  <si>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</si>
  <si>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</si>
  <si>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</si>
  <si>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</si>
  <si>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</si>
  <si>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</si>
  <si>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</si>
  <si>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</si>
  <si>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</si>
  <si>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</si>
  <si>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</si>
  <si>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</si>
  <si>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</si>
  <si>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</si>
  <si>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</si>
  <si>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</si>
  <si>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</si>
  <si>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</si>
  <si>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</si>
  <si>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</si>
  <si>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</si>
  <si>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</si>
  <si>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</si>
  <si>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</si>
  <si>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</si>
  <si>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</si>
  <si>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</si>
  <si>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</si>
  <si>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</si>
  <si>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</si>
  <si>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</si>
  <si>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</si>
  <si>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</si>
  <si>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</si>
  <si>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</si>
  <si>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</si>
  <si>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</si>
  <si>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</si>
  <si>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</si>
  <si>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</si>
  <si>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</si>
  <si>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</si>
  <si>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</si>
  <si>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</si>
  <si>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</si>
  <si>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</si>
  <si>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</si>
  <si>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</si>
  <si>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</si>
  <si>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</si>
  <si>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</si>
  <si>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</si>
  <si>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</si>
  <si>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</si>
  <si>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</si>
  <si>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</si>
  <si>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</si>
  <si>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</si>
  <si>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</si>
  <si>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</si>
  <si>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</si>
  <si>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</si>
  <si>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</si>
  <si>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</si>
  <si>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</si>
  <si>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</si>
  <si>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</si>
  <si>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</si>
  <si>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</si>
  <si>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</si>
  <si>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</si>
  <si>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</si>
  <si>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</si>
  <si>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</si>
  <si>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</si>
  <si>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</si>
  <si>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</si>
  <si>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</si>
  <si>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</si>
  <si>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</si>
  <si>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</si>
  <si>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</si>
  <si>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</si>
  <si>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</si>
  <si>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</si>
  <si>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</si>
  <si>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</si>
  <si>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</si>
  <si>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</si>
  <si>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</si>
  <si>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</si>
  <si>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</si>
  <si>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</si>
  <si>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</si>
  <si>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</si>
  <si>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</si>
  <si>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</si>
  <si>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</si>
  <si>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</si>
  <si>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</si>
  <si>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</si>
  <si>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</si>
  <si>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</si>
  <si>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</si>
  <si>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</si>
  <si>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</si>
  <si>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</si>
  <si>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</si>
  <si>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</si>
  <si>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</si>
  <si>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</si>
  <si>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</si>
  <si>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</si>
  <si>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</si>
  <si>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</si>
  <si>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</si>
  <si>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</si>
  <si>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</si>
  <si>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</si>
  <si>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</si>
  <si>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</si>
  <si>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</si>
  <si>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</si>
  <si>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</si>
  <si>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</si>
  <si>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</si>
  <si>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</si>
  <si>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</si>
  <si>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</si>
  <si>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</si>
  <si>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</si>
  <si>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</si>
  <si>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</si>
  <si>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</si>
  <si>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</si>
  <si>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</si>
  <si>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</si>
  <si>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</si>
  <si>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</si>
  <si>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</si>
  <si>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</si>
  <si>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</si>
  <si>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</si>
  <si>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</si>
  <si>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</si>
  <si>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</si>
  <si>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</si>
  <si>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</si>
  <si>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</si>
  <si>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</si>
  <si>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</si>
  <si>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</si>
  <si>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</si>
  <si>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</si>
  <si>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</si>
  <si>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</si>
  <si>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</si>
  <si>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</si>
  <si>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</si>
  <si>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</si>
  <si>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</si>
  <si>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</si>
  <si>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</si>
  <si>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</si>
  <si>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</si>
  <si>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</si>
  <si>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</si>
  <si>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</si>
  <si>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</si>
  <si>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</si>
  <si>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</si>
  <si>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</si>
  <si>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</si>
  <si>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</si>
  <si>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</si>
  <si>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</si>
  <si>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</si>
  <si>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</si>
  <si>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</si>
  <si>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</si>
  <si>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</si>
  <si>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</si>
  <si>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</si>
  <si>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</si>
  <si>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</si>
  <si>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</si>
  <si>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</si>
  <si>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</si>
  <si>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</si>
  <si>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</si>
  <si>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</si>
  <si>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</si>
  <si>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</si>
  <si>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</si>
  <si>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</si>
  <si>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</si>
  <si>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</si>
  <si>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</si>
  <si>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</si>
  <si>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</si>
  <si>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</si>
  <si>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</si>
  <si>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</si>
  <si>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</si>
  <si>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</si>
  <si>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</si>
  <si>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</si>
  <si>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</si>
  <si>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</si>
  <si>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</si>
  <si>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</si>
  <si>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</si>
  <si>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</si>
  <si>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</si>
  <si>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</si>
  <si>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</si>
  <si>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</si>
  <si>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</si>
  <si>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</si>
  <si>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</si>
  <si>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</si>
  <si>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</si>
  <si>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</si>
  <si>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</si>
  <si>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</si>
  <si>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</si>
  <si>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</si>
  <si>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</si>
  <si>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</si>
  <si>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</si>
  <si>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</si>
  <si>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</si>
  <si>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</si>
  <si>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</si>
  <si>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</si>
  <si>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</si>
  <si>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</si>
  <si>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</si>
  <si>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</si>
  <si>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</si>
  <si>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</si>
  <si>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</si>
  <si>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</si>
  <si>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</si>
  <si>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</si>
  <si>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</si>
  <si>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</si>
  <si>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</si>
  <si>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</si>
  <si>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</si>
  <si>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</si>
  <si>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</si>
  <si>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</si>
  <si>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</si>
  <si>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</si>
  <si>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</si>
  <si>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</si>
  <si>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</si>
  <si>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</si>
  <si>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</si>
  <si>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</si>
  <si>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</si>
  <si>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</si>
  <si>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</si>
  <si>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</si>
  <si>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</si>
  <si>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</si>
  <si>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</si>
  <si>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</si>
  <si>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</si>
  <si>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</si>
  <si>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</si>
  <si>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</si>
  <si>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</si>
  <si>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</si>
  <si>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</si>
  <si>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</si>
  <si>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</si>
  <si>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</si>
  <si>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</si>
  <si>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</si>
  <si>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</si>
  <si>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</si>
  <si>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</si>
  <si>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</si>
  <si>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</si>
  <si>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</si>
  <si>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</si>
  <si>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</si>
  <si>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</si>
  <si>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</si>
  <si>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</si>
  <si>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</si>
  <si>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</si>
  <si>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</si>
  <si>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</si>
  <si>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</si>
  <si>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</si>
  <si>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</si>
  <si>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</si>
  <si>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</si>
  <si>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</si>
  <si>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</si>
  <si>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</si>
  <si>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</si>
  <si>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</si>
  <si>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</si>
  <si>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</si>
  <si>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</si>
  <si>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</si>
  <si>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</si>
  <si>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</si>
  <si>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</si>
  <si>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</si>
  <si>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</si>
  <si>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</si>
  <si>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</si>
  <si>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</si>
  <si>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</si>
  <si>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</si>
  <si>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</si>
  <si>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</si>
  <si>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</si>
  <si>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</si>
  <si>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</si>
  <si>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</si>
  <si>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</si>
  <si>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</si>
  <si>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</si>
  <si>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</si>
  <si>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</si>
  <si>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</si>
  <si>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</si>
  <si>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</si>
  <si>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</si>
  <si>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</si>
  <si>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</si>
  <si>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</si>
  <si>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</si>
  <si>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</si>
  <si>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</si>
  <si>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</si>
  <si>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</si>
  <si>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</si>
  <si>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</si>
  <si>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</si>
  <si>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</si>
  <si>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</si>
  <si>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</si>
  <si>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</si>
  <si>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</si>
  <si>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</si>
  <si>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</si>
  <si>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</si>
  <si>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</si>
  <si>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</si>
  <si>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</si>
  <si>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</si>
  <si>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</si>
  <si>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</si>
  <si>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</si>
  <si>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</si>
  <si>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</si>
  <si>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</si>
  <si>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</si>
  <si>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</si>
  <si>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</si>
  <si>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</si>
  <si>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</si>
  <si>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</si>
  <si>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</si>
  <si>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</si>
  <si>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</si>
  <si>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</si>
  <si>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</si>
  <si>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</si>
  <si>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</si>
  <si>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</si>
  <si>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</si>
  <si>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</si>
  <si>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</si>
  <si>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</si>
  <si>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</si>
  <si>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</si>
  <si>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</si>
  <si>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</si>
  <si>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</si>
  <si>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</si>
  <si>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</si>
  <si>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</si>
  <si>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</si>
  <si>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</si>
  <si>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</si>
  <si>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</si>
  <si>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</si>
  <si>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</si>
  <si>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</si>
  <si>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</si>
  <si>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</si>
  <si>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</si>
  <si>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</si>
  <si>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</si>
  <si>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</si>
  <si>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</si>
  <si>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</si>
  <si>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</si>
  <si>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</si>
  <si>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</si>
  <si>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</si>
  <si>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</si>
  <si>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</si>
  <si>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</si>
  <si>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</si>
  <si>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</si>
  <si>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</si>
  <si>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</si>
  <si>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</si>
  <si>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</si>
  <si>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</si>
  <si>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</si>
  <si>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</si>
  <si>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</si>
  <si>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</si>
  <si>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</si>
  <si>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</si>
  <si>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</si>
  <si>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</si>
  <si>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</si>
  <si>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</si>
  <si>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</si>
  <si>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</si>
  <si>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</si>
  <si>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</si>
  <si>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</si>
  <si>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</si>
  <si>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</si>
  <si>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</si>
  <si>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</si>
  <si>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</si>
  <si>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</si>
  <si>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</si>
  <si>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</si>
  <si>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</si>
  <si>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</si>
  <si>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</si>
  <si>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</si>
  <si>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</si>
  <si>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</si>
  <si>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</si>
  <si>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</si>
  <si>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</si>
  <si>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</si>
  <si>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</si>
  <si>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</si>
  <si>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</si>
  <si>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</si>
  <si>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</si>
  <si>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</si>
  <si>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</si>
  <si>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</si>
  <si>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</si>
  <si>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</si>
  <si>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</si>
  <si>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</si>
  <si>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</si>
  <si>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</si>
  <si>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</si>
  <si>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</si>
  <si>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</si>
  <si>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</si>
  <si>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</si>
  <si>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</si>
  <si>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</si>
  <si>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</si>
  <si>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</si>
  <si>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</si>
  <si>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</si>
  <si>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</si>
  <si>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</si>
  <si>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</si>
  <si>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</si>
  <si>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</si>
  <si>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</si>
  <si>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</si>
  <si>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</si>
  <si>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</si>
  <si>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</si>
  <si>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</si>
  <si>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</si>
  <si>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</si>
  <si>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</si>
  <si>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</si>
  <si>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</si>
  <si>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</si>
  <si>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</si>
  <si>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</si>
  <si>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</si>
  <si>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</si>
  <si>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</si>
  <si>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</si>
  <si>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</si>
  <si>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</si>
  <si>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</si>
  <si>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</si>
  <si>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</si>
  <si>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</si>
  <si>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</si>
  <si>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</si>
  <si>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</si>
  <si>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</si>
  <si>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</si>
  <si>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</si>
  <si>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</si>
  <si>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</si>
  <si>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</si>
  <si>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</si>
  <si>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</si>
  <si>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</si>
  <si>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</si>
  <si>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</si>
  <si>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</si>
  <si>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</si>
  <si>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</si>
  <si>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</si>
  <si>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</si>
  <si>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</si>
  <si>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</si>
  <si>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</si>
  <si>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</si>
  <si>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</si>
  <si>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</si>
  <si>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</si>
  <si>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</si>
  <si>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</si>
  <si>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</si>
  <si>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</si>
  <si>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</si>
  <si>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</si>
  <si>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</si>
  <si>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</si>
  <si>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</si>
  <si>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</si>
  <si>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</si>
  <si>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</si>
  <si>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</si>
  <si>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</si>
  <si>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</si>
  <si>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</si>
  <si>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</si>
  <si>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</si>
  <si>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</si>
  <si>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</si>
  <si>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</si>
  <si>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</si>
  <si>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</si>
  <si>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</si>
  <si>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</si>
  <si>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</si>
  <si>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</si>
  <si>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</si>
  <si>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</si>
  <si>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</si>
  <si>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</si>
  <si>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</si>
  <si>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</si>
  <si>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</si>
  <si>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</si>
  <si>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</si>
  <si>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</si>
  <si>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</si>
  <si>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</si>
  <si>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</si>
  <si>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</si>
  <si>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</si>
  <si>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</si>
  <si>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</si>
  <si>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</si>
  <si>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</si>
  <si>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</si>
  <si>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</si>
  <si>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</si>
  <si>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</si>
  <si>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</si>
  <si>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</si>
  <si>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</si>
  <si>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</si>
  <si>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</si>
  <si>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</si>
  <si>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</si>
  <si>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</si>
  <si>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</si>
  <si>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</si>
  <si>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</si>
  <si>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</si>
  <si>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</si>
  <si>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</si>
  <si>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</si>
  <si>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</si>
  <si>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</si>
  <si>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</si>
  <si>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</si>
  <si>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</si>
  <si>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</si>
  <si>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</si>
  <si>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</si>
  <si>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</si>
  <si>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</si>
  <si>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</si>
  <si>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</si>
  <si>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</si>
  <si>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</si>
  <si>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</si>
  <si>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</si>
  <si>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</si>
  <si>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</si>
  <si>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</si>
  <si>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</si>
  <si>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</si>
  <si>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</si>
  <si>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</si>
  <si>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</si>
  <si>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</si>
  <si>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</si>
  <si>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</si>
  <si>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</si>
  <si>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</si>
  <si>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</si>
  <si>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</si>
  <si>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</si>
  <si>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</si>
  <si>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</si>
  <si>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</si>
  <si>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</si>
  <si>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</si>
  <si>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</si>
  <si>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</si>
  <si>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</si>
  <si>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</si>
  <si>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</si>
  <si>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</si>
  <si>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</si>
  <si>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</si>
  <si>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</si>
  <si>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</si>
  <si>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</si>
  <si>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</si>
  <si>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</si>
  <si>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</si>
  <si>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</si>
  <si>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</si>
  <si>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</si>
  <si>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</si>
  <si>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</si>
  <si>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</si>
  <si>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</si>
  <si>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</si>
  <si>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</si>
  <si>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</si>
  <si>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</si>
  <si>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</si>
  <si>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</si>
  <si>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</si>
  <si>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</si>
  <si>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</si>
  <si>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</si>
  <si>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</si>
  <si>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</si>
  <si>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</si>
  <si>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</si>
  <si>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</si>
  <si>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</si>
  <si>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</si>
  <si>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</si>
  <si>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</si>
  <si>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</si>
  <si>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</si>
  <si>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</si>
  <si>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</si>
  <si>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</si>
  <si>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</si>
  <si>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</si>
  <si>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</si>
  <si>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</si>
  <si>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</si>
  <si>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</si>
  <si>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</si>
  <si>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</si>
  <si>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</si>
  <si>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</si>
  <si>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</si>
  <si>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</si>
  <si>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</si>
  <si>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</si>
  <si>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</si>
  <si>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</si>
  <si>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</si>
  <si>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</si>
  <si>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</si>
  <si>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</si>
  <si>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</si>
  <si>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</si>
  <si>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</si>
  <si>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</si>
  <si>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</si>
  <si>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</si>
  <si>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</si>
  <si>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</si>
  <si>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</si>
  <si>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</si>
  <si>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</si>
  <si>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</si>
  <si>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</si>
  <si>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</si>
  <si>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</si>
  <si>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</si>
  <si>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</si>
  <si>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</si>
  <si>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</si>
  <si>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</si>
  <si>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</si>
  <si>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</si>
  <si>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</si>
  <si>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</si>
  <si>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</si>
  <si>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</si>
  <si>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</si>
  <si>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</si>
  <si>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</si>
  <si>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</si>
  <si>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</si>
  <si>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</si>
  <si>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</si>
  <si>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</si>
  <si>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</si>
  <si>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</si>
  <si>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</si>
  <si>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</si>
  <si>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</si>
  <si>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</si>
  <si>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</si>
  <si>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</si>
  <si>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</si>
  <si>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</si>
  <si>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</si>
  <si>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</si>
  <si>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</si>
  <si>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</si>
  <si>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</si>
  <si>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</si>
  <si>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</si>
  <si>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</si>
  <si>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</si>
  <si>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</si>
  <si>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</si>
  <si>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</si>
  <si>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</si>
  <si>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</si>
  <si>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</si>
  <si>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</si>
  <si>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</si>
  <si>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</si>
  <si>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</si>
  <si>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</si>
  <si>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</si>
  <si>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</si>
  <si>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</si>
  <si>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</si>
  <si>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</si>
  <si>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</si>
  <si>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</si>
  <si>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</si>
  <si>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</si>
  <si>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</si>
  <si>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</si>
  <si>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</si>
  <si>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</si>
  <si>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</si>
  <si>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</si>
  <si>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</si>
  <si>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</si>
  <si>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</si>
  <si>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</si>
  <si>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</si>
  <si>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</si>
  <si>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</si>
  <si>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</si>
  <si>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</si>
  <si>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</si>
  <si>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</si>
  <si>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</si>
  <si>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</si>
  <si>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</si>
  <si>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</si>
  <si>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</si>
  <si>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</si>
  <si>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</si>
  <si>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</si>
  <si>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</si>
  <si>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</si>
  <si>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</si>
  <si>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</si>
  <si>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</si>
  <si>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</si>
  <si>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</si>
  <si>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</si>
  <si>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</si>
  <si>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</si>
  <si>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</si>
  <si>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</si>
  <si>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</si>
  <si>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</si>
  <si>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</si>
  <si>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</si>
  <si>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</si>
  <si>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</si>
  <si>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</si>
  <si>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</si>
  <si>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</si>
  <si>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</si>
  <si>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</si>
  <si>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</si>
  <si>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</si>
  <si>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</si>
  <si>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</si>
  <si>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</si>
  <si>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</si>
  <si>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</si>
  <si>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</si>
  <si>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</si>
  <si>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</si>
  <si>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</si>
  <si>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</si>
  <si>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</si>
  <si>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</si>
  <si>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</si>
  <si>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</si>
  <si>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</si>
  <si>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</si>
  <si>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</si>
  <si>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</si>
  <si>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</si>
  <si>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</si>
  <si>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</si>
  <si>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</si>
  <si>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</si>
  <si>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</si>
  <si>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</si>
  <si>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</si>
  <si>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</si>
  <si>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</si>
  <si>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</si>
  <si>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</si>
  <si>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</si>
  <si>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</si>
  <si>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</si>
  <si>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</si>
  <si>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</si>
  <si>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</si>
  <si>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</si>
  <si>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</si>
  <si>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</si>
  <si>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</si>
  <si>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</si>
  <si>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</si>
  <si>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</si>
  <si>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</si>
  <si>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</si>
  <si>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</si>
  <si>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</si>
  <si>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</si>
  <si>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</si>
  <si>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</si>
  <si>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</si>
  <si>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</si>
  <si>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</si>
  <si>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</si>
  <si>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</si>
  <si>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</si>
  <si>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</si>
  <si>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</si>
  <si>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</si>
  <si>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</si>
  <si>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</si>
  <si>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</si>
  <si>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</si>
  <si>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</si>
  <si>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</si>
  <si>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</si>
  <si>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</si>
  <si>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</si>
  <si>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</si>
  <si>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</si>
  <si>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</si>
  <si>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</si>
  <si>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</si>
  <si>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</si>
  <si>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</si>
  <si>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</si>
  <si>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</si>
  <si>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</si>
  <si>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</si>
  <si>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</si>
  <si>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</si>
  <si>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</si>
  <si>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</si>
  <si>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</si>
  <si>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</si>
  <si>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</si>
  <si>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</si>
  <si>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</si>
  <si>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</si>
  <si>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</si>
  <si>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</si>
  <si>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</si>
  <si>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</si>
  <si>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</si>
  <si>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</si>
  <si>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</si>
  <si>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</si>
  <si>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</si>
  <si>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</si>
  <si>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</si>
  <si>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</si>
  <si>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</si>
  <si>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</si>
  <si>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</si>
  <si>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</si>
  <si>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</si>
  <si>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</si>
  <si>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</si>
  <si>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</si>
  <si>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</si>
  <si>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</si>
  <si>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</si>
  <si>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</si>
  <si>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</si>
  <si>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</si>
  <si>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</si>
  <si>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</si>
  <si>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</si>
  <si>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</si>
  <si>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</si>
  <si>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</si>
  <si>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</si>
  <si>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</si>
  <si>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</si>
  <si>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</si>
  <si>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</si>
  <si>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</si>
  <si>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</si>
  <si>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</si>
  <si>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</si>
  <si>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</si>
  <si>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</si>
  <si>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</si>
  <si>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</si>
  <si>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</si>
  <si>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</si>
  <si>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</si>
  <si>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</si>
  <si>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</si>
  <si>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</si>
  <si>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</si>
  <si>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</si>
  <si>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</si>
  <si>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</si>
  <si>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</si>
  <si>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</si>
  <si>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</si>
  <si>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</si>
  <si>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</si>
  <si>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</si>
  <si>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</si>
  <si>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</si>
  <si>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</si>
  <si>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</si>
  <si>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</si>
  <si>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</si>
  <si>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</si>
  <si>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</si>
  <si>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</si>
  <si>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</si>
  <si>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</si>
  <si>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</si>
  <si>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</si>
  <si>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</si>
  <si>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</si>
  <si>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</si>
  <si>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</si>
  <si>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</si>
  <si>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</si>
  <si>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</si>
  <si>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</si>
  <si>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</si>
  <si>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</si>
  <si>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</si>
  <si>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</si>
  <si>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</si>
  <si>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</si>
  <si>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</si>
  <si>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</si>
  <si>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</si>
  <si>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</si>
  <si>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</si>
  <si>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</si>
  <si>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</si>
  <si>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</si>
  <si>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</si>
  <si>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</si>
  <si>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</si>
  <si>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</si>
  <si>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</si>
  <si>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</si>
  <si>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</si>
  <si>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</si>
  <si>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</si>
  <si>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</si>
  <si>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</si>
  <si>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</si>
  <si>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</si>
  <si>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</si>
  <si>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</si>
  <si>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</si>
  <si>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</si>
  <si>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</si>
  <si>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</si>
  <si>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</si>
  <si>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</si>
  <si>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</si>
  <si>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</si>
  <si>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</si>
  <si>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</si>
  <si>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</si>
  <si>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</si>
  <si>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</si>
  <si>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</si>
  <si>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</si>
  <si>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</si>
  <si>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</si>
  <si>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</si>
  <si>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</si>
  <si>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</si>
  <si>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</si>
  <si>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</si>
  <si>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</si>
  <si>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</si>
  <si>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</si>
  <si>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</si>
  <si>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</si>
  <si>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</si>
  <si>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</si>
  <si>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</si>
  <si>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</si>
  <si>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</si>
  <si>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</si>
  <si>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</si>
  <si>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</si>
  <si>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</si>
  <si>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</si>
  <si>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</si>
  <si>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</si>
  <si>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</si>
  <si>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</si>
  <si>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</si>
  <si>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</si>
  <si>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</si>
  <si>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</si>
  <si>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</si>
  <si>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</si>
  <si>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</si>
  <si>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</si>
  <si>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</si>
  <si>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</si>
  <si>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</si>
  <si>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</si>
  <si>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</si>
  <si>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</si>
  <si>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</si>
  <si>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</si>
  <si>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</si>
  <si>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</si>
  <si>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</si>
  <si>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</si>
  <si>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</si>
  <si>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</si>
  <si>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</si>
  <si>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</si>
  <si>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</si>
  <si>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</si>
  <si>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</si>
  <si>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</si>
  <si>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</si>
  <si>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</si>
  <si>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</si>
  <si>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</si>
  <si>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</si>
  <si>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</si>
  <si>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</si>
  <si>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</si>
  <si>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</si>
  <si>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</si>
  <si>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</si>
  <si>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</si>
  <si>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</si>
  <si>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</si>
  <si>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</si>
  <si>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</si>
  <si>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</si>
  <si>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</si>
  <si>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</si>
  <si>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</si>
  <si>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</si>
  <si>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</si>
  <si>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</si>
  <si>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</si>
  <si>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</si>
  <si>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</si>
  <si>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</si>
  <si>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</si>
  <si>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</si>
  <si>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</si>
  <si>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</si>
  <si>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</si>
  <si>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</si>
  <si>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</si>
  <si>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</si>
  <si>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</si>
  <si>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</si>
  <si>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</si>
  <si>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</si>
  <si>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</si>
  <si>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</si>
  <si>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</si>
  <si>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</si>
  <si>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</si>
  <si>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</si>
  <si>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</si>
  <si>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</si>
  <si>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</si>
  <si>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</si>
  <si>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</si>
  <si>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</si>
  <si>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</si>
  <si>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</si>
  <si>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</si>
  <si>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</si>
  <si>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</si>
  <si>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</si>
  <si>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</si>
  <si>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</si>
  <si>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</si>
  <si>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</si>
  <si>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</si>
  <si>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</si>
  <si>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</si>
  <si>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</si>
  <si>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</si>
  <si>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</si>
  <si>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</si>
  <si>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</si>
  <si>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</si>
  <si>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</si>
  <si>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</si>
  <si>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</si>
  <si>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</si>
  <si>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</si>
  <si>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</si>
  <si>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</si>
  <si>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</si>
  <si>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</si>
  <si>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</si>
  <si>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</si>
  <si>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</si>
  <si>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</si>
  <si>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</si>
  <si>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</si>
  <si>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</si>
  <si>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</si>
  <si>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</si>
  <si>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</si>
  <si>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</si>
  <si>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</si>
  <si>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</si>
  <si>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</si>
  <si>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</si>
  <si>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</si>
  <si>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</si>
  <si>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</si>
  <si>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</si>
  <si>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</si>
  <si>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</si>
  <si>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</si>
  <si>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</si>
  <si>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</si>
  <si>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</si>
  <si>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</si>
  <si>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</si>
  <si>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</si>
  <si>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</si>
  <si>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</si>
  <si>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</si>
  <si>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</si>
  <si>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</si>
  <si>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</si>
  <si>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</si>
  <si>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</si>
  <si>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</si>
  <si>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</si>
  <si>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</si>
  <si>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</si>
  <si>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</si>
  <si>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</si>
  <si>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</si>
  <si>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</si>
  <si>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</si>
  <si>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</si>
  <si>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</si>
  <si>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</si>
  <si>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</si>
  <si>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</si>
  <si>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</si>
  <si>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</si>
  <si>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</si>
  <si>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</si>
  <si>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</si>
  <si>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</si>
  <si>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</si>
  <si>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</si>
  <si>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</si>
  <si>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</si>
  <si>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</si>
  <si>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</si>
  <si>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</si>
  <si>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</si>
  <si>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</si>
  <si>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</si>
  <si>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</si>
  <si>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</si>
  <si>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</si>
  <si>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</si>
  <si>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</si>
  <si>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</si>
  <si>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</si>
  <si>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</si>
  <si>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</si>
  <si>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</si>
  <si>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</si>
  <si>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</si>
  <si>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</si>
  <si>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</si>
  <si>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</si>
  <si>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</si>
  <si>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</si>
  <si>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</si>
  <si>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</si>
  <si>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</si>
  <si>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</si>
  <si>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</si>
  <si>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</si>
  <si>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</si>
  <si>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</si>
  <si>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</si>
  <si>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</si>
  <si>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</si>
  <si>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</si>
  <si>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</si>
  <si>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</si>
  <si>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</si>
  <si>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</si>
  <si>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</si>
  <si>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</si>
  <si>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</si>
  <si>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</si>
  <si>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</si>
  <si>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</si>
  <si>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</si>
  <si>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</si>
  <si>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</si>
  <si>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</si>
  <si>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</si>
  <si>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</si>
  <si>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</si>
  <si>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</si>
  <si>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</si>
  <si>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</si>
  <si>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</si>
  <si>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</si>
  <si>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</si>
  <si>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</si>
  <si>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</si>
  <si>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</si>
  <si>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</si>
  <si>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</si>
  <si>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</si>
  <si>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</si>
  <si>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</si>
  <si>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</si>
  <si>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</si>
  <si>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</si>
  <si>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</si>
  <si>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</si>
  <si>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</si>
  <si>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</si>
  <si>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</si>
  <si>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</si>
  <si>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</si>
  <si>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</si>
  <si>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</si>
  <si>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</si>
  <si>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</si>
  <si>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</si>
  <si>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</si>
  <si>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</si>
  <si>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</si>
  <si>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</si>
  <si>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</si>
  <si>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</si>
  <si>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</si>
  <si>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</si>
  <si>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</si>
  <si>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</si>
  <si>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</si>
  <si>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</si>
  <si>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</si>
  <si>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</si>
  <si>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</si>
  <si>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</si>
  <si>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</si>
  <si>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</si>
  <si>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</si>
  <si>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</si>
  <si>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</si>
  <si>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</si>
  <si>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</si>
  <si>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</si>
  <si>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</si>
  <si>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</si>
  <si>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</si>
  <si>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</si>
  <si>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</si>
  <si>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</si>
  <si>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</si>
  <si>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</si>
  <si>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</si>
  <si>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</si>
  <si>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</si>
  <si>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</si>
  <si>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</si>
  <si>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</si>
  <si>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</si>
  <si>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</si>
  <si>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</si>
  <si>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</si>
  <si>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</si>
  <si>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</si>
  <si>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</si>
  <si>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</si>
  <si>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</si>
  <si>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</si>
  <si>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</si>
  <si>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</si>
  <si>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</si>
  <si>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</si>
  <si>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</si>
  <si>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</si>
  <si>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</si>
  <si>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</si>
  <si>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</si>
  <si>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</si>
  <si>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</si>
  <si>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</si>
  <si>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</si>
  <si>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</si>
  <si>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</si>
  <si>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</si>
  <si>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</si>
  <si>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</si>
  <si>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</si>
  <si>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</si>
  <si>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</si>
  <si>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</si>
  <si>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</si>
  <si>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</si>
  <si>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</si>
  <si>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</si>
  <si>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</si>
  <si>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</si>
  <si>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</si>
  <si>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</si>
  <si>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</si>
  <si>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</si>
  <si>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</si>
  <si>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</si>
  <si>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</si>
  <si>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</si>
  <si>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</si>
  <si>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</si>
  <si>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</si>
  <si>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</si>
  <si>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</si>
  <si>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</si>
  <si>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</si>
  <si>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</si>
  <si>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</si>
  <si>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</si>
  <si>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</si>
  <si>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</si>
  <si>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</si>
  <si>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</si>
  <si>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</si>
  <si>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</si>
  <si>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</si>
  <si>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</si>
  <si>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</si>
  <si>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</si>
  <si>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</si>
  <si>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</si>
  <si>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</si>
  <si>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</si>
  <si>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</si>
  <si>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</si>
  <si>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</si>
  <si>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</si>
  <si>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</si>
  <si>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</si>
  <si>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</si>
  <si>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</si>
  <si>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</si>
  <si>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</si>
  <si>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</si>
  <si>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</si>
  <si>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</si>
  <si>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</si>
  <si>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</si>
  <si>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</si>
  <si>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</si>
  <si>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</si>
  <si>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</si>
  <si>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</si>
  <si>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</si>
  <si>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</si>
  <si>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</si>
  <si>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</si>
  <si>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</si>
  <si>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</si>
  <si>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</si>
  <si>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</si>
  <si>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</si>
  <si>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</si>
  <si>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</si>
  <si>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</si>
  <si>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</si>
  <si>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</si>
  <si>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</si>
  <si>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</si>
  <si>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</si>
  <si>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</si>
  <si>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</si>
  <si>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</si>
  <si>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</si>
  <si>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</si>
  <si>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</si>
  <si>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</si>
  <si>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</si>
  <si>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</si>
  <si>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</si>
  <si>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</si>
  <si>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</si>
  <si>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</si>
  <si>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</si>
  <si>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</si>
  <si>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</si>
  <si>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</si>
  <si>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</si>
  <si>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</si>
  <si>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</si>
  <si>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</si>
  <si>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</si>
  <si>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</si>
  <si>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</si>
  <si>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</si>
  <si>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</si>
  <si>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</si>
  <si>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</si>
  <si>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</si>
  <si>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</si>
  <si>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</si>
  <si>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</si>
  <si>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</si>
  <si>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</si>
  <si>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</si>
  <si>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</si>
  <si>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</si>
  <si>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</si>
  <si>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</si>
  <si>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</si>
  <si>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</si>
  <si>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</si>
  <si>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</si>
  <si>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</si>
  <si>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</si>
  <si>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</si>
  <si>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</si>
  <si>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</si>
  <si>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</si>
  <si>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</si>
  <si>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</si>
  <si>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</si>
  <si>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</si>
  <si>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</si>
  <si>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</si>
  <si>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</si>
  <si>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</si>
  <si>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</si>
  <si>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</si>
  <si>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</si>
  <si>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</si>
  <si>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</si>
  <si>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</si>
  <si>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</si>
  <si>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</si>
  <si>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</si>
  <si>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</si>
  <si>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</si>
  <si>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</si>
  <si>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</si>
  <si>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</si>
  <si>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</si>
  <si>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</si>
  <si>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</si>
  <si>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</si>
  <si>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</si>
  <si>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</si>
  <si>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</si>
  <si>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</si>
  <si>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</si>
  <si>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</si>
  <si>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</si>
  <si>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</si>
  <si>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</si>
  <si>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</si>
  <si>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</si>
  <si>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</si>
  <si>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</si>
  <si>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</si>
  <si>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</si>
  <si>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</si>
  <si>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</si>
  <si>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</si>
  <si>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</si>
  <si>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</si>
  <si>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</si>
  <si>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</si>
  <si>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</si>
  <si>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</si>
  <si>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</si>
  <si>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</si>
  <si>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</si>
  <si>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</si>
  <si>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</si>
  <si>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</si>
  <si>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</si>
  <si>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</si>
  <si>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</si>
  <si>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</si>
  <si>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</si>
  <si>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</si>
  <si>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</si>
  <si>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</si>
  <si>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</si>
  <si>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</si>
  <si>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</si>
  <si>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</si>
  <si>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</si>
  <si>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</si>
  <si>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</si>
  <si>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</si>
  <si>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</si>
  <si>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</si>
  <si>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</si>
  <si>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</si>
  <si>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</si>
  <si>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</si>
  <si>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</si>
  <si>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</si>
  <si>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</si>
  <si>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</si>
  <si>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</si>
  <si>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</si>
  <si>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</si>
  <si>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</si>
  <si>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</si>
  <si>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</si>
  <si>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</si>
  <si>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</si>
  <si>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</si>
  <si>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</si>
  <si>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</si>
  <si>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</si>
  <si>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</si>
  <si>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</si>
  <si>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</si>
  <si>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</si>
  <si>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</si>
  <si>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</si>
  <si>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</si>
  <si>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</si>
  <si>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</si>
  <si>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</si>
  <si>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</si>
  <si>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</si>
  <si>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</si>
  <si>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</si>
  <si>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</si>
  <si>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</si>
  <si>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</si>
  <si>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</si>
  <si>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</si>
  <si>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</si>
  <si>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</si>
  <si>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</si>
  <si>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</si>
  <si>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</si>
  <si>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</si>
  <si>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</si>
  <si>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</si>
  <si>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</si>
  <si>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</si>
  <si>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</si>
  <si>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</si>
  <si>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</si>
  <si>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</si>
  <si>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</si>
  <si>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</si>
  <si>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</si>
  <si>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</si>
  <si>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</si>
  <si>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</si>
  <si>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</si>
  <si>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</si>
  <si>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</si>
  <si>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</si>
  <si>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</si>
  <si>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</si>
  <si>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</si>
  <si>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</si>
  <si>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</si>
  <si>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</si>
  <si>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</si>
  <si>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</si>
  <si>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</si>
  <si>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</si>
  <si>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</si>
  <si>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</si>
  <si>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</si>
  <si>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</si>
  <si>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</si>
  <si>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</si>
  <si>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</si>
  <si>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</si>
  <si>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</si>
  <si>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</si>
  <si>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</si>
  <si>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</si>
  <si>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</si>
  <si>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</si>
  <si>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</si>
  <si>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</si>
  <si>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</si>
  <si>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</si>
  <si>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</si>
  <si>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</si>
  <si>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</si>
  <si>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</si>
  <si>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</si>
  <si>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</si>
  <si>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</si>
  <si>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</si>
  <si>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</si>
  <si>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</si>
  <si>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</si>
  <si>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</si>
  <si>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</si>
  <si>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</si>
  <si>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</si>
  <si>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</si>
  <si>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</si>
  <si>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</si>
  <si>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</si>
  <si>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</si>
  <si>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</si>
  <si>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</si>
  <si>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</si>
  <si>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</si>
  <si>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</si>
  <si>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</si>
  <si>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</si>
  <si>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</si>
  <si>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</si>
  <si>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</si>
  <si>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</si>
  <si>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</si>
  <si>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</si>
  <si>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</si>
  <si>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</si>
  <si>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</si>
  <si>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</si>
  <si>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</si>
  <si>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</si>
  <si>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</si>
  <si>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</si>
  <si>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</si>
  <si>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</si>
  <si>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</si>
  <si>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</si>
  <si>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</si>
  <si>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</si>
  <si>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</si>
  <si>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</si>
  <si>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</si>
  <si>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</si>
  <si>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</si>
  <si>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</si>
  <si>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</si>
  <si>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</si>
  <si>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</si>
  <si>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</si>
  <si>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</si>
  <si>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</si>
  <si>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</si>
  <si>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</si>
  <si>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</si>
  <si>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</si>
  <si>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</si>
  <si>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</si>
  <si>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</si>
  <si>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</si>
  <si>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</si>
  <si>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</si>
  <si>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</si>
  <si>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</si>
  <si>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</si>
  <si>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</si>
  <si>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</si>
  <si>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</si>
  <si>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</si>
  <si>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</si>
  <si>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</si>
  <si>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</si>
  <si>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</si>
  <si>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</si>
  <si>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</si>
  <si>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</si>
  <si>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</si>
  <si>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</si>
  <si>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</si>
  <si>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</si>
  <si>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</si>
  <si>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</si>
  <si>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</si>
  <si>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</si>
  <si>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</si>
  <si>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</si>
  <si>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</si>
  <si>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</si>
  <si>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</si>
  <si>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</si>
  <si>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</si>
  <si>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</si>
  <si>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</si>
  <si>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</si>
  <si>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</si>
  <si>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</si>
  <si>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</si>
  <si>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</si>
  <si>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</si>
  <si>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</si>
  <si>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</si>
  <si>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</si>
  <si>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</si>
  <si>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</si>
  <si>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</si>
  <si>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</si>
  <si>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</si>
  <si>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</si>
  <si>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</si>
  <si>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</si>
  <si>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</si>
  <si>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</si>
  <si>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</si>
  <si>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</si>
  <si>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</si>
  <si>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</si>
  <si>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</si>
  <si>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</si>
  <si>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</si>
  <si>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</si>
  <si>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</si>
  <si>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</si>
  <si>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</si>
  <si>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</si>
  <si>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</si>
  <si>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</si>
  <si>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</si>
  <si>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</si>
  <si>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</si>
  <si>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</si>
  <si>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</si>
  <si>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</si>
  <si>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</si>
  <si>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</si>
  <si>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</si>
  <si>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</si>
  <si>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</si>
  <si>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</si>
  <si>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</si>
  <si>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</si>
  <si>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</si>
  <si>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</si>
  <si>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</si>
  <si>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</si>
  <si>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</si>
  <si>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</si>
  <si>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</si>
  <si>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</si>
  <si>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</si>
  <si>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</si>
  <si>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</si>
  <si>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</si>
  <si>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</si>
  <si>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</si>
  <si>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</si>
  <si>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</si>
  <si>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</si>
  <si>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</si>
  <si>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</si>
  <si>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</si>
  <si>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</si>
  <si>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</si>
  <si>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</si>
  <si>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</si>
  <si>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</si>
  <si>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</si>
  <si>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</si>
  <si>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</si>
  <si>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</si>
  <si>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</si>
  <si>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</si>
  <si>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</si>
  <si>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</si>
  <si>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</si>
  <si>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</si>
  <si>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</si>
  <si>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</si>
  <si>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</si>
  <si>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</si>
  <si>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</si>
  <si>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</si>
  <si>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</si>
  <si>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</si>
  <si>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</si>
  <si>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</si>
  <si>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</si>
  <si>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</si>
  <si>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</si>
  <si>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</si>
  <si>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</si>
  <si>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</si>
  <si>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</si>
  <si>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</si>
  <si>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</si>
  <si>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</si>
  <si>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</si>
  <si>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</si>
  <si>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</si>
  <si>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</si>
  <si>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</si>
  <si>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</si>
  <si>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</si>
  <si>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</si>
  <si>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</si>
  <si>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</si>
  <si>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</si>
  <si>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</si>
  <si>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</si>
  <si>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</si>
  <si>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</si>
  <si>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</si>
  <si>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</si>
  <si>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</si>
  <si>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</si>
  <si>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</si>
  <si>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</si>
  <si>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</si>
  <si>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</si>
  <si>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</si>
  <si>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</si>
  <si>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</si>
  <si>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</si>
  <si>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</si>
  <si>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</si>
  <si>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</si>
  <si>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</si>
  <si>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</si>
  <si>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</si>
  <si>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</si>
  <si>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</si>
  <si>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</si>
  <si>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</si>
  <si>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</si>
  <si>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</si>
  <si>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</si>
  <si>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</si>
  <si>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</si>
  <si>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</si>
  <si>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</si>
  <si>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</si>
  <si>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</si>
  <si>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</si>
  <si>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</si>
  <si>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</si>
  <si>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</si>
  <si>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</si>
  <si>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</si>
  <si>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</si>
  <si>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</si>
  <si>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</si>
  <si>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</si>
  <si>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</si>
  <si>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</si>
  <si>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</si>
  <si>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</si>
  <si>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</si>
  <si>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</si>
  <si>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</si>
  <si>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</si>
  <si>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</si>
  <si>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</si>
  <si>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</si>
  <si>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</si>
  <si>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</si>
  <si>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</si>
  <si>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</si>
  <si>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</si>
  <si>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</si>
  <si>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</si>
  <si>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</si>
  <si>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</si>
  <si>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</si>
  <si>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</si>
  <si>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</si>
  <si>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</si>
  <si>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</si>
  <si>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</si>
  <si>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</si>
  <si>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</si>
  <si>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</si>
  <si>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</si>
  <si>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</si>
  <si>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</si>
  <si>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</si>
  <si>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</si>
  <si>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</si>
  <si>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</si>
  <si>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</si>
  <si>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</si>
  <si>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</si>
  <si>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</si>
  <si>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</si>
  <si>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</si>
  <si>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</si>
  <si>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</si>
  <si>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</si>
  <si>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</si>
  <si>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</si>
  <si>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</si>
  <si>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</si>
  <si>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</si>
  <si>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</si>
  <si>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</si>
  <si>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</si>
  <si>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</si>
  <si>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</si>
  <si>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</si>
  <si>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</si>
  <si>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</si>
  <si>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</si>
  <si>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</si>
  <si>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</si>
  <si>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</si>
  <si>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</si>
  <si>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</si>
  <si>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</si>
  <si>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</si>
  <si>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</si>
  <si>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</si>
  <si>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</si>
  <si>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</si>
  <si>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</si>
  <si>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</si>
  <si>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</si>
  <si>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</si>
  <si>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</si>
  <si>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</si>
  <si>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</si>
  <si>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</si>
  <si>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</si>
  <si>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</si>
  <si>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</si>
  <si>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</si>
  <si>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</si>
  <si>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</si>
  <si>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</si>
  <si>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</si>
  <si>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</si>
  <si>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</si>
  <si>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</si>
  <si>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</si>
  <si>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</si>
  <si>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</si>
  <si>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</si>
  <si>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</si>
  <si>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</si>
  <si>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</si>
  <si>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</si>
  <si>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</si>
  <si>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</si>
  <si>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</si>
  <si>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</si>
  <si>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</si>
  <si>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</si>
  <si>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</si>
  <si>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</si>
  <si>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</si>
  <si>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</si>
  <si>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</si>
  <si>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</si>
  <si>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</si>
  <si>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</si>
  <si>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</si>
  <si>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</si>
  <si>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</si>
  <si>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</si>
  <si>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</si>
  <si>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</si>
  <si>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</si>
  <si>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</si>
  <si>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</si>
  <si>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</si>
  <si>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</si>
  <si>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</si>
  <si>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</si>
  <si>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</si>
  <si>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</si>
  <si>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</si>
  <si>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</si>
  <si>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</si>
  <si>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</si>
  <si>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</si>
  <si>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</si>
  <si>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</si>
  <si>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</si>
  <si>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</si>
  <si>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</si>
  <si>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</si>
  <si>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</si>
  <si>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</si>
  <si>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</si>
  <si>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</si>
  <si>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</si>
  <si>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</si>
  <si>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</si>
  <si>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</si>
  <si>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</si>
  <si>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</si>
  <si>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</si>
  <si>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</si>
  <si>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</si>
  <si>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</si>
  <si>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</si>
  <si>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</si>
  <si>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</si>
  <si>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</si>
  <si>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</si>
  <si>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</si>
  <si>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</si>
  <si>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</si>
  <si>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</si>
  <si>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</si>
  <si>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</si>
  <si>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</si>
  <si>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</si>
  <si>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</si>
  <si>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</si>
  <si>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</si>
  <si>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</si>
  <si>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</si>
  <si>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</si>
  <si>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</si>
  <si>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</si>
  <si>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</si>
  <si>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</si>
  <si>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</si>
  <si>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</si>
  <si>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</si>
  <si>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</si>
  <si>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</si>
  <si>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</si>
  <si>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</si>
  <si>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</si>
  <si>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</si>
  <si>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</si>
  <si>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</si>
  <si>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</si>
  <si>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</si>
  <si>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</si>
  <si>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</si>
  <si>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</si>
  <si>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</si>
  <si>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</si>
  <si>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</si>
  <si>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</si>
  <si>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</si>
  <si>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</si>
  <si>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</si>
  <si>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</si>
  <si>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</si>
  <si>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</si>
  <si>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</si>
  <si>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</si>
  <si>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</si>
  <si>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</si>
  <si>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</si>
  <si>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</si>
  <si>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</si>
  <si>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</si>
  <si>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</si>
  <si>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</si>
  <si>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</si>
  <si>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</si>
  <si>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</si>
  <si>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</si>
  <si>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</si>
  <si>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</si>
  <si>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</si>
  <si>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</si>
  <si>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</si>
  <si>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</si>
  <si>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</si>
  <si>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</si>
  <si>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</si>
  <si>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</si>
  <si>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</si>
  <si>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</si>
  <si>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</si>
  <si>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</si>
  <si>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</si>
  <si>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</si>
  <si>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</si>
  <si>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</si>
  <si>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</si>
  <si>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</si>
  <si>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</si>
  <si>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</si>
  <si>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</si>
  <si>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</si>
  <si>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</si>
  <si>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</si>
  <si>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</si>
  <si>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</si>
  <si>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</si>
  <si>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</si>
  <si>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</si>
  <si>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</si>
  <si>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</si>
  <si>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</si>
  <si>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</si>
  <si>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</si>
  <si>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</si>
  <si>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</si>
  <si>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</si>
  <si>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</si>
  <si>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</si>
  <si>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</si>
  <si>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</si>
  <si>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</si>
  <si>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</si>
  <si>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</si>
  <si>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</si>
  <si>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</si>
  <si>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</si>
  <si>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</si>
  <si>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</si>
  <si>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</si>
  <si>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</si>
  <si>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</si>
  <si>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</si>
  <si>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</si>
  <si>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</si>
  <si>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</si>
  <si>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</si>
  <si>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</si>
  <si>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</si>
  <si>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</si>
  <si>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</si>
  <si>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</si>
  <si>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</si>
  <si>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</si>
  <si>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</si>
  <si>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</si>
  <si>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</si>
  <si>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</si>
  <si>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</si>
  <si>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</si>
  <si>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</si>
  <si>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</si>
  <si>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</si>
  <si>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</si>
  <si>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</si>
  <si>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</si>
  <si>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</si>
  <si>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</si>
  <si>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</si>
  <si>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</si>
  <si>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</si>
  <si>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</si>
  <si>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</si>
  <si>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</si>
  <si>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</si>
  <si>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</si>
  <si>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</si>
  <si>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</si>
  <si>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</si>
  <si>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</si>
  <si>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</si>
  <si>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</si>
  <si>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</si>
  <si>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</si>
  <si>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</si>
  <si>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</si>
  <si>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</si>
  <si>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</si>
  <si>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</si>
  <si>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</si>
  <si>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</si>
  <si>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</si>
  <si>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</si>
  <si>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</si>
  <si>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</si>
  <si>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</si>
  <si>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</si>
  <si>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</si>
  <si>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</si>
  <si>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</si>
  <si>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</si>
  <si>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</si>
  <si>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</si>
  <si>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</si>
  <si>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</si>
  <si>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</si>
  <si>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</si>
  <si>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</si>
  <si>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</si>
  <si>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</si>
  <si>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</si>
  <si>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</si>
  <si>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</si>
  <si>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</si>
  <si>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</si>
  <si>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</si>
  <si>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</si>
  <si>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</si>
  <si>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</si>
  <si>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</si>
  <si>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</si>
  <si>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</si>
  <si>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</si>
  <si>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</si>
  <si>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</si>
  <si>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</si>
  <si>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</si>
  <si>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</si>
  <si>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</si>
  <si>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</si>
  <si>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</si>
  <si>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</si>
  <si>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</si>
  <si>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</si>
  <si>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</si>
  <si>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</si>
  <si>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</si>
  <si>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</si>
  <si>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</si>
  <si>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</si>
  <si>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</si>
  <si>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</si>
  <si>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</si>
  <si>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</si>
  <si>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</si>
  <si>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</si>
  <si>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</si>
  <si>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</si>
  <si>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</si>
  <si>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</si>
  <si>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</si>
  <si>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</si>
  <si>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</si>
  <si>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</si>
  <si>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</si>
  <si>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</si>
  <si>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</si>
  <si>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</si>
  <si>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</si>
  <si>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</si>
  <si>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</si>
  <si>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</si>
  <si>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</si>
  <si>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</si>
  <si>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</si>
  <si>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</si>
  <si>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</si>
  <si>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</si>
  <si>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</si>
  <si>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</si>
  <si>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</si>
  <si>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</si>
  <si>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</si>
  <si>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</si>
  <si>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</si>
  <si>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</si>
  <si>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</si>
  <si>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</si>
  <si>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</si>
  <si>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</si>
  <si>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</si>
  <si>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</si>
  <si>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</si>
  <si>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</si>
  <si>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</si>
  <si>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</si>
  <si>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</si>
  <si>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</si>
  <si>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</si>
  <si>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</si>
  <si>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</si>
  <si>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</si>
  <si>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</si>
  <si>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</si>
  <si>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</si>
  <si>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</si>
  <si>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</si>
  <si>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</si>
  <si>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</si>
  <si>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</si>
  <si>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</si>
  <si>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</si>
  <si>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</si>
  <si>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</si>
  <si>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</si>
  <si>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</si>
  <si>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</si>
  <si>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</si>
  <si>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</si>
  <si>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</si>
  <si>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</si>
  <si>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</si>
  <si>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</si>
  <si>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</si>
  <si>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</si>
  <si>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</si>
  <si>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</si>
  <si>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</si>
  <si>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</si>
  <si>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</si>
  <si>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</si>
  <si>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</si>
  <si>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</si>
  <si>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</si>
  <si>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</si>
  <si>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</si>
  <si>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</si>
  <si>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</si>
  <si>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</si>
  <si>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</si>
  <si>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</si>
  <si>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</si>
  <si>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</si>
  <si>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</si>
  <si>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</si>
  <si>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</si>
  <si>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</si>
  <si>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</si>
  <si>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</si>
  <si>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</si>
  <si>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</si>
  <si>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</si>
  <si>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</si>
  <si>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</si>
  <si>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</si>
  <si>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</si>
  <si>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</si>
  <si>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</si>
  <si>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</si>
  <si>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</si>
  <si>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</si>
  <si>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</si>
  <si>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</si>
  <si>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</si>
  <si>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</si>
  <si>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</si>
  <si>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</si>
  <si>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</si>
  <si>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</si>
  <si>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</si>
  <si>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</si>
  <si>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</si>
  <si>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</si>
  <si>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</si>
  <si>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</si>
  <si>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</si>
  <si>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</si>
  <si>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</si>
  <si>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</si>
  <si>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</si>
  <si>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</si>
  <si>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</si>
  <si>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</si>
  <si>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</si>
  <si>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</si>
  <si>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</si>
  <si>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</si>
  <si>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</si>
  <si>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</si>
  <si>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</si>
  <si>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</si>
  <si>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</si>
  <si>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</si>
  <si>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</si>
  <si>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</si>
  <si>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</si>
  <si>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</si>
  <si>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</si>
  <si>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</si>
  <si>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</si>
  <si>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</si>
  <si>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</si>
  <si>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</si>
  <si>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</si>
  <si>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</si>
  <si>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</si>
  <si>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</si>
  <si>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</si>
  <si>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</si>
  <si>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</si>
  <si>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</si>
  <si>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</si>
  <si>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</si>
  <si>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</si>
  <si>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</si>
  <si>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</si>
  <si>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</si>
  <si>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</si>
  <si>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</si>
  <si>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</si>
  <si>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</si>
  <si>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</si>
  <si>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</si>
  <si>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</si>
  <si>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</si>
  <si>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</si>
  <si>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</si>
  <si>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</si>
  <si>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</si>
  <si>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</si>
  <si>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</si>
  <si>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</si>
  <si>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</si>
  <si>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</si>
  <si>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</si>
  <si>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</si>
  <si>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</si>
  <si>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</si>
  <si>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</si>
  <si>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</si>
  <si>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</si>
  <si>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</si>
  <si>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</si>
  <si>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</si>
  <si>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</si>
  <si>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</si>
  <si>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</si>
  <si>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</si>
  <si>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</si>
  <si>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</si>
  <si>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</si>
  <si>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</si>
  <si>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</si>
  <si>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</si>
  <si>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</si>
  <si>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</si>
  <si>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</si>
  <si>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</si>
  <si>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</si>
  <si>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</si>
  <si>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</si>
  <si>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</si>
  <si>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</si>
  <si>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</si>
  <si>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</si>
  <si>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</si>
  <si>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</si>
  <si>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</si>
  <si>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</si>
  <si>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</si>
  <si>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</si>
  <si>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</si>
  <si>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</si>
  <si>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</si>
  <si>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</si>
  <si>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</si>
  <si>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</si>
  <si>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</si>
  <si>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</si>
  <si>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</si>
  <si>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</si>
  <si>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</si>
  <si>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</si>
  <si>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</si>
  <si>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</si>
  <si>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</si>
  <si>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</si>
  <si>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</si>
  <si>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</si>
  <si>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</si>
  <si>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</si>
  <si>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</si>
  <si>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</si>
  <si>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</si>
  <si>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</si>
  <si>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</si>
  <si>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</si>
  <si>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</si>
  <si>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</si>
  <si>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</si>
  <si>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</si>
  <si>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</si>
  <si>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</si>
  <si>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</si>
  <si>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</si>
  <si>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</si>
  <si>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</si>
  <si>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</si>
  <si>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</si>
  <si>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</si>
  <si>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</si>
  <si>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</si>
  <si>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</si>
  <si>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</si>
  <si>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</si>
  <si>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</si>
  <si>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</si>
  <si>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</si>
  <si>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</si>
  <si>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</si>
  <si>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</si>
  <si>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</si>
  <si>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</si>
  <si>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</si>
  <si>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</si>
  <si>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</si>
  <si>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</si>
  <si>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</si>
  <si>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</si>
  <si>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</si>
  <si>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</si>
  <si>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</si>
  <si>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</si>
  <si>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</si>
  <si>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</si>
  <si>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</si>
  <si>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</si>
  <si>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</si>
  <si>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</si>
  <si>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</si>
  <si>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</si>
  <si>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</si>
  <si>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</si>
  <si>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</si>
  <si>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</si>
  <si>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</si>
  <si>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</si>
  <si>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</si>
  <si>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</si>
  <si>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</si>
  <si>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</si>
  <si>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</si>
  <si>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</si>
  <si>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</si>
  <si>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</si>
  <si>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</si>
  <si>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</si>
  <si>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</si>
  <si>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</si>
  <si>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</si>
  <si>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</si>
  <si>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</si>
  <si>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</si>
  <si>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</si>
  <si>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</si>
  <si>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</si>
  <si>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</si>
  <si>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</si>
  <si>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</si>
  <si>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</si>
  <si>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</si>
  <si>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</si>
  <si>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</si>
  <si>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</si>
  <si>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</si>
  <si>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</si>
  <si>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</si>
  <si>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</si>
  <si>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</si>
  <si>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</si>
  <si>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</si>
  <si>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</si>
  <si>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</si>
  <si>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</si>
  <si>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</si>
  <si>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</si>
  <si>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</si>
  <si>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</si>
  <si>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</si>
  <si>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</si>
  <si>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</si>
  <si>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</si>
  <si>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</si>
  <si>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</si>
  <si>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</si>
  <si>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</si>
  <si>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</si>
  <si>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</si>
  <si>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</si>
  <si>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</si>
  <si>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</si>
  <si>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</si>
  <si>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</si>
  <si>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</si>
  <si>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</si>
  <si>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</si>
  <si>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</si>
  <si>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</si>
  <si>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</si>
  <si>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</si>
  <si>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</si>
  <si>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</si>
  <si>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</si>
  <si>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</si>
  <si>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</si>
  <si>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</si>
  <si>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</si>
  <si>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</si>
  <si>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</si>
  <si>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</si>
  <si>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</si>
  <si>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</si>
  <si>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</si>
  <si>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</si>
  <si>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</si>
  <si>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</si>
  <si>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</si>
  <si>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</si>
  <si>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</si>
  <si>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</si>
  <si>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</si>
  <si>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</si>
  <si>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</si>
  <si>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</si>
  <si>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</si>
  <si>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</si>
  <si>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</si>
  <si>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</si>
  <si>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</si>
  <si>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</si>
  <si>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</si>
  <si>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</si>
  <si>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</si>
  <si>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</si>
  <si>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</si>
  <si>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</si>
  <si>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</si>
  <si>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</si>
  <si>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</si>
  <si>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</si>
  <si>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</si>
  <si>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</si>
  <si>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</si>
  <si>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</si>
  <si>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</si>
  <si>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</si>
  <si>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</si>
  <si>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</si>
  <si>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</si>
  <si>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</si>
  <si>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</si>
  <si>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</si>
  <si>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</si>
  <si>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</si>
  <si>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</si>
  <si>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</si>
  <si>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</si>
  <si>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</si>
  <si>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</si>
  <si>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</si>
  <si>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</si>
  <si>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</si>
  <si>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</si>
  <si>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</si>
  <si>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</si>
  <si>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</si>
  <si>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</si>
  <si>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</si>
  <si>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</si>
  <si>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</si>
  <si>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</si>
  <si>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</si>
  <si>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</si>
  <si>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</si>
  <si>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</si>
  <si>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</si>
  <si>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</si>
  <si>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</si>
  <si>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</si>
  <si>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</si>
  <si>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</si>
  <si>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</si>
  <si>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</si>
  <si>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</si>
  <si>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</si>
  <si>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</si>
  <si>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</si>
  <si>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</si>
  <si>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</si>
  <si>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</si>
  <si>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</si>
  <si>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</si>
  <si>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</si>
  <si>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</si>
  <si>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</si>
  <si>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</si>
  <si>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</si>
  <si>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</si>
  <si>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</si>
  <si>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</si>
  <si>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</si>
  <si>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</si>
  <si>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</si>
  <si>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</si>
  <si>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</si>
  <si>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</si>
  <si>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</si>
  <si>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</si>
  <si>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</si>
  <si>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</si>
  <si>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</si>
  <si>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</si>
  <si>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</si>
  <si>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</si>
  <si>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</si>
  <si>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</si>
  <si>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</si>
  <si>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</si>
  <si>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</si>
  <si>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</si>
  <si>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</si>
  <si>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</si>
  <si>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</si>
  <si>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</si>
  <si>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</si>
  <si>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</si>
  <si>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</si>
  <si>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</si>
  <si>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</si>
  <si>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</si>
  <si>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</si>
  <si>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</si>
  <si>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</si>
  <si>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</si>
  <si>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</si>
  <si>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</si>
  <si>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</si>
  <si>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</si>
  <si>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</si>
  <si>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</si>
  <si>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</si>
  <si>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</si>
  <si>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</si>
  <si>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</si>
  <si>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</si>
  <si>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</si>
  <si>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</si>
  <si>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</si>
  <si>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</si>
  <si>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</si>
  <si>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</si>
  <si>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</si>
  <si>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</si>
  <si>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</si>
  <si>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</si>
  <si>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</si>
  <si>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</si>
  <si>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</si>
  <si>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</si>
  <si>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</si>
  <si>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</si>
  <si>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</si>
  <si>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</si>
  <si>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</si>
  <si>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</si>
  <si>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</si>
  <si>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</si>
  <si>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</si>
  <si>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</si>
  <si>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</si>
  <si>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</si>
  <si>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</si>
  <si>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</si>
  <si>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</si>
  <si>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</si>
  <si>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</si>
  <si>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</si>
  <si>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</si>
  <si>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</si>
  <si>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</si>
  <si>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</si>
  <si>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</si>
  <si>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</si>
  <si>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</si>
  <si>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</si>
  <si>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</si>
  <si>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</si>
  <si>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</si>
  <si>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</si>
  <si>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</si>
  <si>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</si>
  <si>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</si>
  <si>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</si>
  <si>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</si>
  <si>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</si>
  <si>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</si>
  <si>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</si>
  <si>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</si>
  <si>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</si>
  <si>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</si>
  <si>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</si>
  <si>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</si>
  <si>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</si>
  <si>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</si>
  <si>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</si>
  <si>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</si>
  <si>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</si>
  <si>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</si>
  <si>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</si>
  <si>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</si>
  <si>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</si>
  <si>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</si>
  <si>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</si>
  <si>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</si>
  <si>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</si>
  <si>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</si>
  <si>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</si>
  <si>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</si>
  <si>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</si>
  <si>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</si>
  <si>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</si>
  <si>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</si>
  <si>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</si>
  <si>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</si>
  <si>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</si>
  <si>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</si>
  <si>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</si>
  <si>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</si>
  <si>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</si>
  <si>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</si>
  <si>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</si>
  <si>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</si>
  <si>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</si>
  <si>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</si>
  <si>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</si>
  <si>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</si>
  <si>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</si>
  <si>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</si>
  <si>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</si>
  <si>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</si>
  <si>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</si>
  <si>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</si>
  <si>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</si>
  <si>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</si>
  <si>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</si>
  <si>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</si>
  <si>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</si>
  <si>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</si>
  <si>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</si>
  <si>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</si>
  <si>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</si>
  <si>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</si>
  <si>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</si>
  <si>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</si>
  <si>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</si>
  <si>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</si>
  <si>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</si>
  <si>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</si>
  <si>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</si>
  <si>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</si>
  <si>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</si>
  <si>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</si>
  <si>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</si>
  <si>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</si>
  <si>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</si>
  <si>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</si>
  <si>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</si>
  <si>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</si>
  <si>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</si>
  <si>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</si>
  <si>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</si>
  <si>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</si>
  <si>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</si>
  <si>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</si>
  <si>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</si>
  <si>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</si>
  <si>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</si>
  <si>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</si>
  <si>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</si>
  <si>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</si>
  <si>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</si>
  <si>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</si>
  <si>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</si>
  <si>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</si>
  <si>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</si>
  <si>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</si>
  <si>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</si>
  <si>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</si>
  <si>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</si>
  <si>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</si>
  <si>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</si>
  <si>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</si>
  <si>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</si>
  <si>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</si>
  <si>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</si>
  <si>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</si>
  <si>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</si>
  <si>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</si>
  <si>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</si>
  <si>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</si>
  <si>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</si>
  <si>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</si>
  <si>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</si>
  <si>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</si>
  <si>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</si>
  <si>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</si>
  <si>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</si>
  <si>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</si>
  <si>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</si>
  <si>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</si>
  <si>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</si>
  <si>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</si>
  <si>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</si>
  <si>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</si>
  <si>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</si>
  <si>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</si>
  <si>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</si>
  <si>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</si>
  <si>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</si>
  <si>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</si>
  <si>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</si>
  <si>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</si>
  <si>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</si>
  <si>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</si>
  <si>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</si>
  <si>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</si>
  <si>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</si>
  <si>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</si>
  <si>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</si>
  <si>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</si>
  <si>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</si>
  <si>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</si>
  <si>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</si>
  <si>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</si>
  <si>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</si>
  <si>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</si>
  <si>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</si>
  <si>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</si>
  <si>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</si>
  <si>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</si>
  <si>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</si>
  <si>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</si>
  <si>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</si>
  <si>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</si>
  <si>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</si>
  <si>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</si>
  <si>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</si>
  <si>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</si>
  <si>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</si>
  <si>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</si>
  <si>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</si>
  <si>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</si>
  <si>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</si>
  <si>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</si>
  <si>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</si>
  <si>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</si>
  <si>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</si>
  <si>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</si>
  <si>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</si>
  <si>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</si>
  <si>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</si>
  <si>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</si>
  <si>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</si>
  <si>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</si>
  <si>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</si>
  <si>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</si>
  <si>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</si>
  <si>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</si>
  <si>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</si>
  <si>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</si>
  <si>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</si>
  <si>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</si>
  <si>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</si>
  <si>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</si>
  <si>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</si>
  <si>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</si>
  <si>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</si>
  <si>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</si>
  <si>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</si>
  <si>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</si>
  <si>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</si>
  <si>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</si>
  <si>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</si>
  <si>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</si>
  <si>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</si>
  <si>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</si>
  <si>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</si>
  <si>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</si>
  <si>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</si>
  <si>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</si>
  <si>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</si>
  <si>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</si>
  <si>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</si>
  <si>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</si>
  <si>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</si>
  <si>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</si>
  <si>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</si>
  <si>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</si>
  <si>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</si>
  <si>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</si>
  <si>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</si>
  <si>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</si>
  <si>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</si>
  <si>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</si>
  <si>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</si>
  <si>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</si>
  <si>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</si>
  <si>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</si>
  <si>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</si>
  <si>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</si>
  <si>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</si>
  <si>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</si>
  <si>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</si>
  <si>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</si>
  <si>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</si>
  <si>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</si>
  <si>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</si>
  <si>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</si>
  <si>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</si>
  <si>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</si>
  <si>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</si>
  <si>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</si>
  <si>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</si>
  <si>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</si>
  <si>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</si>
  <si>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</si>
  <si>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</si>
  <si>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</si>
  <si>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</si>
  <si>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</si>
  <si>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</si>
  <si>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</si>
  <si>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</si>
  <si>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</si>
  <si>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</si>
  <si>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</si>
  <si>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</si>
  <si>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</si>
  <si>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</si>
  <si>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</si>
  <si>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</si>
  <si>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</si>
  <si>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</si>
  <si>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</si>
  <si>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</si>
  <si>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</si>
  <si>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</si>
  <si>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</si>
  <si>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</si>
  <si>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</si>
  <si>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</si>
  <si>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</si>
  <si>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</si>
  <si>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</si>
  <si>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</si>
  <si>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</si>
  <si>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</si>
  <si>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</si>
  <si>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</si>
  <si>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</si>
  <si>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</si>
  <si>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</si>
  <si>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</si>
  <si>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</si>
  <si>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</si>
  <si>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</si>
  <si>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</si>
  <si>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</si>
  <si>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</si>
  <si>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</si>
  <si>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</si>
  <si>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</si>
  <si>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</si>
  <si>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</si>
  <si>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</si>
  <si>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</si>
  <si>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</si>
  <si>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</si>
  <si>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</si>
  <si>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</si>
  <si>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</si>
  <si>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</si>
  <si>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</si>
  <si>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</si>
  <si>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</si>
  <si>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</si>
  <si>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</si>
  <si>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</si>
  <si>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</si>
  <si>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</si>
  <si>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</si>
  <si>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</si>
  <si>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</si>
  <si>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</si>
  <si>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</si>
  <si>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</si>
  <si>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</si>
  <si>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</si>
  <si>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</si>
  <si>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</si>
  <si>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</si>
  <si>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</si>
  <si>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</si>
  <si>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</si>
  <si>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</si>
  <si>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</si>
  <si>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</si>
  <si>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</si>
  <si>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</si>
  <si>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</si>
  <si>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</si>
  <si>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</si>
  <si>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</si>
  <si>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</si>
  <si>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</si>
  <si>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</si>
  <si>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</si>
  <si>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</si>
  <si>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</si>
  <si>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</si>
  <si>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</si>
  <si>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</si>
  <si>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</si>
  <si>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</si>
  <si>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</si>
  <si>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</si>
  <si>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</si>
  <si>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</si>
  <si>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</si>
  <si>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</si>
  <si>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</si>
  <si>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</si>
  <si>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</si>
  <si>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</si>
  <si>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</si>
  <si>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</si>
  <si>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</si>
  <si>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</si>
  <si>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</si>
  <si>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</si>
  <si>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</si>
  <si>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</si>
  <si>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</si>
  <si>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</si>
  <si>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</si>
  <si>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</si>
  <si>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</si>
  <si>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</si>
  <si>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</si>
  <si>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</si>
  <si>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</si>
  <si>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</si>
  <si>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</si>
  <si>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</si>
  <si>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</si>
  <si>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</si>
  <si>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</si>
  <si>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</si>
  <si>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</si>
  <si>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</si>
  <si>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</si>
  <si>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</si>
  <si>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</si>
  <si>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</si>
  <si>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</si>
  <si>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</si>
  <si>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</si>
  <si>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</si>
  <si>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</si>
  <si>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</si>
  <si>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</si>
  <si>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</si>
  <si>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</si>
  <si>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</si>
  <si>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</si>
  <si>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</si>
  <si>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</si>
  <si>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</si>
  <si>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</si>
  <si>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</si>
  <si>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</si>
  <si>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</si>
  <si>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</si>
  <si>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</si>
  <si>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</si>
  <si>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</si>
  <si>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</si>
  <si>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</si>
  <si>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</si>
  <si>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</si>
  <si>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</si>
  <si>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</si>
  <si>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</si>
  <si>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</si>
  <si>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</si>
  <si>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</si>
  <si>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</si>
  <si>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</si>
  <si>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</si>
  <si>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</si>
  <si>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</si>
  <si>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</si>
  <si>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</si>
  <si>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</si>
  <si>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</si>
  <si>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</si>
  <si>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</si>
  <si>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</si>
  <si>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</si>
  <si>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</si>
  <si>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</si>
  <si>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</si>
  <si>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</si>
  <si>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</si>
  <si>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</si>
  <si>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</si>
  <si>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</si>
  <si>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</si>
  <si>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</si>
  <si>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</si>
  <si>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</si>
  <si>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</si>
  <si>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</si>
  <si>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</si>
  <si>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</si>
  <si>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</si>
  <si>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</si>
  <si>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</si>
  <si>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</si>
  <si>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</si>
  <si>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</si>
  <si>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</si>
  <si>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</si>
  <si>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</si>
  <si>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</si>
  <si>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</si>
  <si>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</si>
  <si>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</si>
  <si>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</si>
  <si>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</si>
  <si>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</si>
  <si>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</si>
  <si>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</si>
  <si>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</si>
  <si>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</si>
  <si>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</si>
  <si>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</si>
  <si>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</si>
  <si>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</si>
  <si>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</si>
  <si>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</si>
  <si>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</si>
  <si>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</si>
  <si>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</si>
  <si>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</si>
  <si>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</si>
  <si>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</si>
  <si>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</si>
  <si>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</si>
  <si>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</si>
  <si>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</si>
  <si>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</si>
  <si>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</si>
  <si>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</si>
  <si>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</si>
  <si>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</si>
  <si>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</si>
  <si>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</si>
  <si>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</si>
  <si>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</si>
  <si>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</si>
  <si>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</si>
  <si>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</si>
  <si>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</si>
  <si>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</si>
  <si>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</si>
  <si>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</si>
  <si>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</si>
  <si>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</si>
  <si>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</si>
  <si>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</si>
  <si>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</si>
  <si>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</si>
  <si>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</si>
  <si>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</si>
  <si>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</si>
  <si>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</si>
  <si>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</si>
  <si>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</si>
  <si>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</si>
  <si>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</si>
  <si>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</si>
  <si>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</si>
  <si>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</si>
  <si>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</si>
  <si>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</si>
  <si>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</si>
  <si>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</si>
  <si>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</si>
  <si>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</si>
  <si>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</si>
  <si>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</si>
  <si>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</si>
  <si>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</si>
  <si>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</si>
  <si>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</si>
  <si>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</si>
  <si>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</si>
  <si>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</si>
  <si>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</si>
  <si>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</si>
  <si>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</si>
  <si>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</si>
  <si>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</si>
  <si>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</si>
  <si>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</si>
  <si>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</si>
  <si>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</si>
  <si>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</si>
  <si>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</si>
  <si>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</si>
  <si>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</si>
  <si>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</si>
  <si>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</si>
  <si>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</si>
  <si>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</si>
  <si>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</si>
  <si>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</si>
  <si>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</si>
  <si>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</si>
  <si>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</si>
  <si>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</si>
  <si>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</si>
  <si>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</si>
  <si>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</si>
  <si>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</si>
  <si>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</si>
  <si>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</si>
  <si>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</si>
  <si>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</si>
  <si>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</si>
  <si>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</si>
  <si>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</si>
  <si>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</si>
  <si>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</si>
  <si>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</si>
  <si>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</si>
  <si>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</si>
  <si>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</si>
  <si>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</si>
  <si>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</si>
  <si>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</si>
  <si>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</si>
  <si>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</si>
  <si>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</si>
  <si>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</si>
  <si>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</si>
  <si>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</si>
  <si>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</si>
  <si>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</si>
  <si>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</si>
  <si>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</si>
  <si>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</si>
  <si>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</si>
  <si>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</si>
  <si>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</si>
  <si>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</si>
  <si>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</si>
  <si>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</si>
  <si>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</si>
  <si>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</si>
  <si>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</si>
  <si>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</si>
  <si>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</si>
  <si>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</si>
  <si>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</si>
  <si>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</si>
  <si>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</si>
  <si>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</si>
  <si>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</si>
  <si>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</si>
  <si>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</si>
  <si>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</si>
  <si>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</si>
  <si>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</si>
  <si>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</si>
  <si>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</si>
  <si>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</si>
  <si>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</si>
  <si>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</si>
  <si>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</si>
  <si>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</si>
  <si>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</si>
  <si>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</si>
  <si>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</si>
  <si>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</si>
  <si>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</si>
  <si>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</si>
  <si>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</si>
  <si>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</si>
  <si>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</si>
  <si>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</si>
  <si>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</si>
  <si>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</si>
  <si>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</si>
  <si>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</si>
  <si>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</si>
  <si>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</si>
  <si>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</si>
  <si>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</si>
  <si>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</si>
  <si>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</si>
  <si>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</si>
  <si>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</si>
  <si>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</si>
  <si>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</si>
  <si>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</si>
  <si>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</si>
  <si>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</si>
  <si>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</si>
  <si>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</si>
  <si>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</si>
  <si>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</si>
  <si>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</si>
  <si>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</si>
  <si>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</si>
  <si>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</si>
  <si>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</si>
  <si>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</si>
  <si>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</si>
  <si>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</si>
  <si>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</si>
  <si>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</si>
  <si>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</si>
  <si>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</si>
  <si>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</si>
  <si>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</si>
  <si>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</si>
  <si>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</si>
  <si>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</si>
  <si>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</si>
  <si>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</si>
  <si>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</si>
  <si>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</si>
  <si>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</si>
  <si>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</si>
  <si>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</si>
  <si>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</si>
  <si>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</si>
  <si>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</si>
  <si>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</si>
  <si>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</si>
  <si>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</si>
  <si>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</si>
  <si>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</si>
  <si>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</si>
  <si>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</si>
  <si>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</si>
  <si>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</si>
  <si>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</si>
  <si>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</si>
  <si>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</si>
  <si>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</si>
  <si>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</si>
  <si>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</si>
  <si>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</si>
  <si>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</si>
  <si>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</si>
  <si>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</si>
  <si>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</si>
  <si>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</si>
  <si>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</si>
  <si>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</si>
  <si>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</si>
  <si>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</si>
  <si>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</si>
  <si>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</si>
  <si>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</si>
  <si>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</si>
  <si>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</si>
  <si>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</si>
  <si>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</si>
  <si>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</si>
  <si>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</si>
  <si>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</si>
  <si>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</si>
  <si>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</si>
  <si>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</si>
  <si>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</si>
  <si>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</si>
  <si>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</si>
  <si>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</si>
  <si>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</si>
  <si>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</si>
  <si>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</si>
  <si>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</si>
  <si>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</si>
  <si>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</si>
  <si>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</si>
  <si>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</si>
  <si>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</si>
  <si>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</si>
  <si>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</si>
  <si>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</si>
  <si>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</si>
  <si>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</si>
  <si>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</si>
  <si>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</si>
  <si>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</si>
  <si>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</si>
  <si>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</si>
  <si>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</si>
  <si>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</si>
  <si>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</si>
  <si>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</si>
  <si>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</si>
  <si>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</si>
  <si>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</si>
  <si>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</si>
  <si>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</si>
  <si>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</si>
  <si>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</si>
  <si>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</si>
  <si>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</si>
  <si>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</si>
  <si>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</si>
  <si>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</si>
  <si>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</si>
  <si>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</si>
  <si>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</si>
  <si>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</si>
  <si>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</si>
  <si>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</si>
  <si>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</si>
  <si>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</si>
  <si>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</si>
  <si>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</si>
  <si>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</si>
  <si>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</si>
  <si>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</si>
  <si>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</si>
  <si>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</si>
  <si>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</si>
  <si>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</si>
  <si>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</si>
  <si>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</si>
  <si>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</si>
  <si>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</si>
  <si>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</si>
  <si>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</si>
  <si>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</si>
  <si>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</si>
  <si>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</si>
  <si>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</si>
  <si>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</si>
  <si>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</si>
  <si>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</si>
  <si>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</si>
  <si>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</si>
  <si>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</si>
  <si>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</si>
  <si>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</si>
  <si>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</si>
  <si>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</si>
  <si>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</si>
  <si>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</si>
  <si>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</si>
  <si>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</si>
  <si>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</si>
  <si>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</si>
  <si>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</si>
  <si>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</si>
  <si>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</si>
  <si>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</si>
  <si>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</si>
  <si>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</si>
  <si>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</si>
  <si>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</si>
  <si>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</si>
  <si>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</si>
  <si>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</si>
  <si>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</si>
  <si>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</si>
  <si>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</si>
  <si>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</si>
  <si>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</si>
  <si>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</si>
  <si>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</si>
  <si>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</si>
  <si>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</si>
  <si>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</si>
  <si>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</si>
  <si>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</si>
  <si>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</si>
  <si>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</si>
  <si>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</si>
  <si>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</si>
  <si>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</si>
  <si>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</si>
  <si>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</si>
  <si>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</si>
  <si>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</si>
  <si>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</si>
  <si>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</si>
  <si>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</si>
  <si>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</si>
  <si>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</si>
  <si>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</si>
  <si>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</si>
  <si>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</si>
  <si>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</si>
  <si>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</si>
  <si>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</si>
  <si>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</si>
  <si>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</si>
  <si>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</si>
  <si>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</si>
  <si>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</si>
  <si>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</si>
  <si>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</si>
  <si>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</si>
  <si>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</si>
  <si>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</si>
  <si>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</si>
  <si>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</si>
  <si>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</si>
  <si>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</si>
  <si>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</si>
  <si>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</si>
  <si>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</si>
  <si>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</si>
  <si>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</si>
  <si>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</si>
  <si>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</si>
  <si>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</si>
  <si>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</si>
  <si>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</si>
  <si>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</si>
  <si>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</si>
  <si>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</si>
  <si>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</si>
  <si>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</si>
  <si>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</si>
  <si>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</si>
  <si>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</si>
  <si>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</si>
  <si>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</si>
  <si>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</si>
  <si>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</si>
  <si>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</si>
  <si>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</si>
  <si>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</si>
  <si>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</si>
  <si>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</si>
  <si>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</si>
  <si>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</si>
  <si>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</si>
  <si>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</si>
  <si>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</si>
  <si>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</si>
  <si>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</si>
  <si>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</si>
  <si>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</si>
  <si>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</si>
  <si>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</si>
  <si>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</si>
  <si>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</si>
  <si>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</si>
  <si>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</si>
  <si>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</si>
  <si>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</si>
  <si>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</si>
  <si>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</si>
  <si>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</si>
  <si>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</si>
  <si>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</si>
  <si>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</si>
  <si>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</si>
  <si>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</si>
  <si>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</si>
  <si>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</si>
  <si>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</si>
  <si>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</si>
  <si>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</si>
  <si>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</si>
  <si>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</si>
  <si>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</si>
  <si>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</si>
  <si>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</si>
  <si>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</si>
  <si>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</si>
  <si>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</si>
  <si>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</si>
  <si>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</si>
  <si>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</si>
  <si>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</si>
  <si>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</si>
  <si>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</si>
  <si>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</si>
  <si>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</si>
  <si>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</si>
  <si>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</si>
  <si>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</si>
  <si>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</si>
  <si>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</si>
  <si>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</si>
  <si>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</si>
  <si>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</si>
  <si>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</si>
  <si>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</si>
  <si>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</si>
  <si>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</si>
  <si>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</si>
  <si>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</si>
  <si>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</si>
  <si>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</si>
  <si>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</si>
  <si>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</si>
  <si>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</si>
  <si>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</si>
  <si>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</si>
  <si>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</si>
  <si>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</si>
  <si>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</si>
  <si>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</si>
  <si>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</si>
  <si>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</si>
  <si>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</si>
  <si>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</si>
  <si>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</si>
  <si>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</si>
  <si>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</si>
  <si>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</si>
  <si>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</si>
  <si>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</si>
  <si>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</si>
  <si>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</si>
  <si>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</si>
  <si>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</si>
  <si>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</si>
  <si>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</si>
  <si>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</si>
  <si>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</si>
  <si>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</si>
  <si>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</si>
  <si>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</si>
  <si>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</si>
  <si>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</si>
  <si>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</si>
  <si>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</si>
  <si>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</si>
  <si>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</si>
  <si>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</si>
  <si>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</si>
  <si>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</si>
  <si>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</si>
  <si>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</si>
  <si>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</si>
  <si>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</si>
  <si>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</si>
  <si>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</si>
  <si>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</si>
  <si>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</si>
  <si>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</si>
  <si>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</si>
  <si>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</si>
  <si>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</si>
  <si>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</si>
  <si>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</si>
  <si>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</si>
  <si>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</si>
  <si>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</si>
  <si>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</si>
  <si>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</si>
  <si>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</si>
  <si>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</si>
  <si>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</si>
  <si>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</si>
  <si>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</si>
  <si>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</si>
  <si>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</si>
  <si>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</si>
  <si>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</si>
  <si>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</si>
  <si>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</si>
  <si>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</si>
  <si>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</si>
  <si>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</si>
  <si>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</si>
  <si>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</si>
  <si>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</si>
  <si>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</si>
  <si>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</si>
  <si>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</si>
  <si>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</si>
  <si>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</si>
  <si>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</si>
  <si>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</si>
  <si>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</si>
  <si>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</si>
  <si>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</si>
  <si>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</si>
  <si>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</si>
  <si>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</si>
  <si>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</si>
  <si>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</si>
  <si>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</si>
  <si>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</si>
  <si>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</si>
  <si>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</si>
  <si>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</si>
  <si>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</si>
  <si>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</si>
  <si>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</si>
  <si>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</si>
  <si>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</si>
  <si>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</si>
  <si>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</si>
  <si>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</si>
  <si>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</si>
  <si>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</si>
  <si>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</si>
  <si>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</si>
  <si>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</si>
  <si>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</si>
  <si>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</si>
  <si>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</si>
  <si>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</si>
  <si>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</si>
  <si>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</si>
  <si>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</si>
  <si>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</si>
  <si>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</si>
  <si>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</si>
  <si>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</si>
  <si>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</si>
  <si>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</si>
  <si>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</si>
  <si>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</si>
  <si>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</si>
  <si>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</si>
  <si>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</si>
  <si>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</si>
  <si>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</si>
  <si>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</si>
  <si>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</si>
  <si>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</si>
  <si>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</si>
  <si>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</si>
  <si>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</si>
  <si>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</si>
  <si>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</si>
  <si>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</si>
  <si>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</si>
  <si>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</si>
  <si>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</si>
  <si>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</si>
  <si>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</si>
  <si>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</si>
  <si>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</si>
  <si>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</si>
  <si>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</si>
  <si>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</si>
  <si>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</si>
  <si>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</si>
  <si>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</si>
  <si>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</si>
  <si>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</si>
  <si>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</si>
  <si>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</si>
  <si>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</si>
  <si>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</si>
  <si>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</si>
  <si>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</si>
  <si>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</si>
  <si>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</si>
  <si>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</si>
  <si>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</si>
  <si>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</si>
  <si>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</si>
  <si>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</si>
  <si>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</si>
  <si>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</si>
  <si>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</si>
  <si>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</si>
  <si>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</si>
  <si>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</si>
  <si>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</si>
  <si>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</si>
  <si>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</si>
  <si>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</si>
  <si>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</si>
  <si>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</si>
  <si>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</si>
  <si>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</si>
  <si>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</si>
  <si>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</si>
  <si>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</si>
  <si>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</si>
  <si>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</si>
  <si>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</si>
  <si>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</si>
  <si>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</si>
  <si>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</si>
  <si>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</si>
  <si>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</si>
  <si>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</si>
  <si>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</si>
  <si>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</si>
  <si>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</si>
  <si>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</si>
  <si>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</si>
  <si>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</si>
  <si>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</si>
  <si>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</si>
  <si>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</si>
  <si>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</si>
  <si>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</si>
  <si>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</si>
  <si>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</si>
  <si>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</si>
  <si>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</si>
  <si>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</si>
  <si>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</si>
  <si>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</si>
  <si>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</si>
  <si>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</si>
  <si>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</si>
  <si>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</si>
  <si>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</si>
  <si>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</si>
  <si>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</si>
  <si>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</si>
  <si>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</si>
  <si>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</si>
  <si>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</si>
  <si>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</si>
  <si>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</si>
  <si>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</si>
  <si>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</si>
  <si>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</si>
  <si>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</si>
  <si>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</si>
  <si>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</si>
  <si>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</si>
  <si>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</si>
  <si>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</si>
  <si>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</si>
  <si>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</si>
  <si>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</si>
  <si>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</si>
  <si>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</si>
  <si>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</si>
  <si>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</si>
  <si>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</si>
  <si>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</si>
  <si>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</si>
  <si>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</si>
  <si>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</si>
  <si>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</si>
  <si>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</si>
  <si>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</si>
  <si>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</si>
  <si>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</si>
  <si>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</si>
  <si>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</si>
  <si>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</si>
  <si>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</si>
  <si>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</si>
  <si>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</si>
  <si>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</si>
  <si>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</si>
  <si>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</si>
  <si>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</si>
  <si>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</si>
  <si>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</si>
  <si>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</si>
  <si>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</si>
  <si>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</si>
  <si>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</si>
  <si>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</si>
  <si>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</si>
  <si>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</si>
  <si>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</si>
  <si>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</si>
  <si>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</si>
  <si>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</si>
  <si>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</si>
  <si>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</si>
  <si>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</si>
  <si>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</si>
  <si>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</si>
  <si>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</si>
  <si>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</si>
  <si>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</si>
  <si>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</si>
  <si>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</si>
  <si>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</si>
  <si>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</si>
  <si>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</si>
  <si>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</si>
  <si>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</si>
  <si>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</si>
  <si>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</si>
  <si>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</si>
  <si>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</si>
  <si>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</si>
  <si>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</si>
  <si>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</si>
  <si>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</si>
  <si>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</si>
  <si>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</si>
  <si>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</si>
  <si>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</si>
  <si>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</si>
  <si>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</si>
  <si>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</si>
  <si>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</si>
  <si>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</si>
  <si>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</si>
  <si>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</si>
  <si>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</si>
  <si>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</si>
  <si>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</si>
  <si>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</si>
  <si>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</si>
  <si>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</si>
  <si>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</si>
  <si>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</si>
  <si>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</si>
  <si>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</si>
  <si>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</si>
  <si>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</si>
  <si>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</si>
  <si>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</si>
  <si>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</si>
  <si>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</si>
  <si>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</si>
  <si>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</si>
  <si>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</si>
  <si>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</si>
  <si>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</si>
  <si>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</si>
  <si>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</si>
  <si>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</si>
  <si>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</si>
  <si>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</si>
  <si>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</si>
  <si>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</si>
  <si>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</si>
  <si>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</si>
  <si>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</si>
  <si>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</si>
  <si>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</si>
  <si>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</si>
  <si>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</si>
  <si>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</si>
  <si>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</si>
  <si>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</si>
  <si>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</si>
  <si>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</si>
  <si>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</si>
  <si>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</si>
  <si>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</si>
  <si>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</si>
  <si>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</si>
  <si>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</si>
  <si>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</si>
  <si>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</si>
  <si>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</si>
  <si>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</si>
  <si>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</si>
  <si>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</si>
  <si>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</si>
  <si>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</si>
  <si>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</si>
  <si>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</si>
  <si>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</si>
  <si>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</si>
  <si>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</si>
  <si>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</si>
  <si>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</si>
  <si>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</si>
  <si>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</si>
  <si>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</si>
  <si>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</si>
  <si>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</si>
  <si>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</si>
  <si>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</si>
  <si>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</si>
  <si>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</si>
  <si>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</si>
  <si>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</si>
  <si>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</si>
  <si>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</si>
  <si>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</si>
  <si>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</si>
  <si>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</si>
  <si>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</si>
  <si>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</si>
  <si>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</si>
  <si>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</si>
  <si>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</si>
  <si>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</si>
  <si>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</si>
  <si>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</si>
  <si>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</si>
  <si>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</si>
  <si>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</si>
  <si>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</si>
  <si>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</si>
  <si>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</si>
  <si>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</si>
  <si>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</si>
  <si>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</si>
  <si>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</si>
  <si>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</si>
  <si>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</si>
  <si>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</si>
  <si>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</si>
  <si>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</si>
  <si>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</si>
  <si>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</si>
  <si>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</si>
  <si>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</si>
  <si>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</si>
  <si>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</si>
  <si>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</si>
  <si>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</si>
  <si>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</si>
  <si>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</si>
  <si>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</si>
  <si>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</si>
  <si>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</si>
  <si>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</si>
  <si>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</si>
  <si>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</si>
  <si>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</si>
  <si>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</si>
  <si>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</si>
  <si>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</si>
  <si>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</si>
  <si>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</si>
  <si>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</si>
  <si>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</si>
  <si>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</si>
  <si>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</si>
  <si>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</si>
  <si>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</si>
  <si>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</si>
  <si>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</si>
  <si>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</si>
  <si>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</si>
  <si>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</si>
  <si>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</si>
  <si>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</si>
  <si>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</si>
  <si>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</si>
  <si>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</si>
  <si>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</si>
  <si>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</si>
  <si>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</si>
  <si>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</si>
  <si>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</si>
  <si>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</si>
  <si>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</si>
  <si>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</si>
  <si>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</si>
  <si>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</si>
  <si>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</si>
  <si>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</si>
  <si>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</si>
  <si>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</si>
  <si>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</si>
  <si>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</si>
  <si>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</si>
  <si>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</si>
  <si>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</si>
  <si>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</si>
  <si>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</si>
  <si>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</si>
  <si>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</si>
  <si>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</si>
  <si>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</si>
  <si>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</si>
  <si>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</si>
  <si>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</si>
  <si>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</si>
  <si>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</si>
  <si>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</si>
  <si>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</si>
  <si>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</si>
  <si>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</si>
  <si>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</si>
  <si>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</si>
  <si>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</si>
  <si>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</si>
  <si>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</si>
  <si>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</si>
  <si>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</si>
  <si>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</si>
  <si>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</si>
  <si>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</si>
  <si>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</si>
  <si>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</si>
  <si>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</si>
  <si>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</si>
  <si>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</si>
  <si>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</si>
  <si>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</si>
  <si>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</si>
  <si>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</si>
  <si>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</si>
  <si>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</si>
  <si>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</si>
  <si>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</si>
  <si>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</si>
  <si>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</si>
  <si>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</si>
  <si>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</si>
  <si>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</si>
  <si>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</si>
  <si>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</si>
  <si>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</si>
  <si>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</si>
  <si>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</si>
  <si>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</si>
  <si>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</si>
  <si>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</si>
  <si>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</si>
  <si>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</si>
  <si>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</si>
  <si>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</si>
  <si>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</si>
  <si>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</si>
  <si>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</si>
  <si>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</si>
  <si>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</si>
  <si>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</si>
  <si>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</si>
  <si>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</si>
  <si>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</si>
  <si>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</si>
  <si>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</si>
  <si>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</si>
  <si>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</si>
  <si>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</si>
  <si>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</si>
  <si>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</si>
  <si>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</si>
  <si>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</si>
  <si>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</si>
  <si>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</si>
  <si>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</si>
  <si>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</si>
  <si>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</si>
  <si>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</si>
  <si>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</si>
  <si>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</si>
  <si>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</si>
  <si>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</si>
  <si>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</si>
  <si>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</si>
  <si>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</si>
  <si>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</si>
  <si>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</si>
  <si>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</si>
  <si>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</si>
  <si>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</si>
  <si>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</si>
  <si>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</si>
  <si>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</si>
  <si>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</si>
  <si>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</si>
  <si>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</si>
  <si>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</si>
  <si>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</si>
  <si>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</si>
  <si>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</si>
  <si>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</si>
  <si>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</si>
  <si>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</si>
  <si>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</si>
  <si>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</si>
  <si>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</si>
  <si>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</si>
  <si>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</si>
  <si>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</si>
  <si>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</si>
  <si>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</si>
  <si>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</si>
  <si>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</si>
  <si>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</si>
  <si>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</si>
  <si>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</si>
  <si>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</si>
  <si>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</si>
  <si>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</si>
  <si>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</si>
  <si>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</si>
  <si>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</si>
  <si>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</si>
  <si>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</si>
  <si>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</si>
  <si>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</si>
  <si>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</si>
  <si>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</si>
  <si>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</si>
  <si>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</si>
  <si>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</si>
  <si>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</si>
  <si>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</si>
  <si>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</si>
  <si>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</si>
  <si>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</si>
  <si>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</si>
  <si>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</si>
  <si>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</si>
  <si>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</si>
  <si>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</si>
  <si>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</si>
  <si>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</si>
  <si>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</si>
  <si>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</si>
  <si>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</si>
  <si>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</si>
  <si>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</si>
  <si>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</si>
  <si>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</si>
  <si>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</si>
  <si>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</si>
  <si>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</si>
  <si>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</si>
  <si>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</si>
  <si>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</si>
  <si>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</si>
  <si>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</si>
  <si>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</si>
  <si>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</si>
  <si>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</si>
  <si>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</si>
  <si>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</si>
  <si>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</si>
  <si>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</si>
  <si>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</si>
  <si>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</si>
  <si>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</si>
  <si>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</si>
  <si>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</si>
  <si>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</si>
  <si>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</si>
  <si>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</si>
  <si>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</si>
  <si>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</si>
  <si>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</si>
  <si>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</si>
  <si>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</si>
  <si>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</si>
  <si>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</si>
  <si>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</si>
  <si>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</si>
  <si>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</si>
  <si>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</si>
  <si>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</si>
  <si>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</si>
  <si>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</si>
  <si>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</si>
  <si>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</si>
  <si>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</si>
  <si>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</si>
  <si>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</si>
  <si>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</si>
  <si>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</si>
  <si>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</si>
  <si>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</si>
  <si>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</si>
  <si>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</si>
  <si>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</si>
  <si>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</si>
  <si>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</si>
  <si>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</si>
  <si>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</si>
  <si>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</si>
  <si>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</si>
  <si>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</si>
  <si>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</si>
  <si>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</si>
  <si>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</si>
  <si>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</si>
  <si>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</si>
  <si>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</si>
  <si>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</si>
  <si>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</si>
  <si>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</si>
  <si>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</si>
  <si>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</si>
  <si>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</si>
  <si>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</si>
  <si>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</si>
  <si>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</si>
  <si>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</si>
  <si>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</si>
  <si>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</si>
  <si>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</si>
  <si>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</si>
  <si>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</si>
  <si>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</si>
  <si>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</si>
  <si>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</si>
  <si>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</si>
  <si>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</si>
  <si>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</si>
  <si>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</si>
  <si>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</si>
  <si>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</si>
  <si>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</si>
  <si>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</si>
  <si>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</si>
  <si>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</si>
  <si>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</si>
  <si>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</si>
  <si>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</si>
  <si>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</si>
  <si>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</si>
  <si>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</si>
  <si>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</si>
  <si>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</si>
  <si>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</si>
  <si>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</si>
  <si>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</si>
  <si>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</si>
  <si>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</si>
  <si>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</si>
  <si>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</si>
  <si>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</si>
  <si>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</si>
  <si>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</si>
  <si>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</si>
  <si>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</si>
  <si>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</si>
  <si>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</si>
  <si>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</si>
  <si>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</si>
  <si>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</si>
  <si>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</si>
  <si>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</si>
  <si>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</si>
  <si>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</si>
  <si>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</si>
  <si>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</si>
  <si>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</si>
  <si>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</si>
  <si>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</si>
  <si>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</si>
  <si>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</si>
  <si>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</si>
  <si>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</si>
  <si>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</si>
  <si>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</si>
  <si>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</si>
  <si>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</si>
  <si>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</si>
  <si>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</si>
  <si>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</si>
  <si>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</si>
  <si>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</si>
  <si>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</si>
  <si>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</si>
  <si>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</si>
  <si>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</si>
  <si>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</si>
  <si>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</si>
  <si>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</si>
  <si>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</si>
  <si>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</si>
  <si>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</si>
  <si>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</si>
  <si>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</si>
  <si>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</si>
  <si>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</si>
  <si>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</si>
  <si>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</si>
  <si>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</si>
  <si>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</si>
  <si>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</si>
  <si>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</si>
  <si>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</si>
  <si>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</si>
  <si>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</si>
  <si>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</si>
  <si>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</si>
  <si>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</si>
  <si>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</si>
  <si>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</si>
  <si>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</si>
  <si>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</si>
  <si>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</si>
  <si>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</si>
  <si>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</si>
  <si>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</si>
  <si>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</si>
  <si>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</si>
  <si>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</si>
  <si>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</si>
  <si>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</si>
  <si>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</si>
  <si>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</si>
  <si>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</si>
  <si>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</si>
  <si>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</si>
  <si>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</si>
  <si>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</si>
  <si>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</si>
  <si>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</si>
  <si>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</si>
  <si>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</si>
  <si>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</si>
  <si>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</si>
  <si>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</si>
  <si>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</si>
  <si>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</si>
  <si>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</si>
  <si>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</si>
  <si>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</si>
  <si>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</si>
  <si>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</si>
  <si>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</si>
  <si>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</si>
  <si>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</si>
  <si>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</si>
  <si>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</si>
  <si>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</si>
  <si>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</si>
  <si>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</si>
  <si>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</si>
  <si>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</si>
  <si>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</si>
  <si>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</si>
  <si>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</si>
  <si>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</si>
  <si>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</si>
  <si>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</si>
  <si>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</si>
  <si>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</si>
  <si>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</si>
  <si>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</si>
  <si>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</si>
  <si>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</si>
  <si>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</si>
  <si>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</si>
  <si>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</si>
  <si>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</si>
  <si>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</si>
  <si>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</si>
  <si>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</si>
  <si>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</si>
  <si>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</si>
  <si>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</si>
  <si>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</si>
  <si>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</si>
  <si>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</si>
  <si>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</si>
  <si>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</si>
  <si>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</si>
  <si>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</si>
  <si>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</si>
  <si>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</si>
  <si>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</si>
  <si>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</si>
  <si>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</si>
  <si>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</si>
  <si>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</si>
  <si>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</si>
  <si>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</si>
  <si>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</si>
  <si>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</si>
  <si>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</si>
  <si>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</si>
  <si>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</si>
  <si>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</si>
  <si>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</si>
  <si>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</si>
  <si>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</si>
  <si>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</si>
  <si>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</si>
  <si>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</si>
  <si>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</si>
  <si>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</si>
  <si>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</si>
  <si>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</si>
  <si>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</si>
  <si>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</si>
  <si>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</si>
  <si>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</si>
  <si>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</si>
  <si>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</si>
  <si>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</si>
  <si>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</si>
  <si>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</si>
  <si>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</si>
  <si>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</si>
  <si>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</si>
  <si>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</si>
  <si>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</si>
  <si>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</si>
  <si>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</si>
  <si>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</si>
  <si>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</si>
  <si>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</si>
  <si>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</si>
  <si>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</si>
  <si>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</si>
  <si>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</si>
  <si>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</si>
  <si>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</si>
  <si>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</si>
  <si>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</si>
  <si>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</si>
  <si>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</si>
  <si>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</si>
  <si>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</si>
  <si>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</si>
  <si>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</si>
  <si>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</si>
  <si>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</si>
  <si>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</si>
  <si>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</si>
  <si>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</si>
  <si>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</si>
  <si>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</si>
  <si>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</si>
  <si>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</si>
  <si>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</si>
  <si>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</si>
  <si>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</si>
  <si>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</si>
  <si>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</si>
  <si>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</si>
  <si>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</si>
  <si>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</si>
  <si>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</si>
  <si>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</si>
  <si>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</si>
  <si>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</si>
  <si>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</si>
  <si>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</si>
  <si>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</si>
  <si>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</si>
  <si>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</si>
  <si>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</si>
  <si>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</si>
  <si>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</si>
  <si>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</si>
  <si>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</si>
  <si>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</si>
  <si>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</si>
  <si>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</si>
  <si>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</si>
  <si>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</si>
  <si>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</si>
  <si>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</si>
  <si>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</si>
  <si>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</si>
  <si>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</si>
  <si>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</si>
  <si>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</si>
  <si>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</si>
  <si>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</si>
  <si>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</si>
  <si>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</si>
  <si>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</si>
  <si>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</si>
  <si>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</si>
  <si>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</si>
  <si>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</si>
  <si>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</si>
  <si>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</si>
  <si>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</si>
  <si>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</si>
  <si>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</si>
  <si>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</si>
  <si>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</si>
  <si>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</si>
  <si>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</si>
  <si>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</si>
  <si>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</si>
  <si>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</si>
  <si>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</si>
  <si>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</si>
  <si>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</si>
  <si>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</si>
  <si>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</si>
  <si>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</si>
  <si>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</si>
  <si>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</si>
  <si>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</si>
  <si>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</si>
  <si>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</si>
  <si>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</si>
  <si>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</si>
  <si>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</si>
  <si>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</si>
  <si>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</si>
  <si>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</si>
  <si>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</si>
  <si>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</si>
  <si>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</si>
  <si>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</si>
  <si>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</si>
  <si>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</si>
  <si>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</si>
  <si>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</si>
  <si>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</si>
  <si>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</si>
  <si>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</si>
  <si>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</si>
  <si>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</si>
  <si>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</si>
  <si>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</si>
  <si>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</si>
  <si>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</si>
  <si>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</si>
  <si>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</si>
  <si>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</si>
  <si>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</si>
  <si>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</si>
  <si>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</si>
  <si>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</si>
  <si>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</si>
  <si>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</si>
  <si>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</si>
  <si>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</si>
  <si>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</si>
  <si>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</si>
  <si>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</si>
  <si>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</si>
  <si>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</si>
  <si>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</si>
  <si>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</si>
  <si>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</si>
  <si>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</si>
  <si>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</si>
  <si>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</si>
  <si>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</si>
  <si>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</si>
  <si>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</si>
  <si>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</si>
  <si>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</si>
  <si>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</si>
  <si>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</si>
  <si>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</si>
  <si>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</si>
  <si>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</si>
  <si>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</si>
  <si>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</si>
  <si>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</si>
  <si>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</si>
  <si>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</si>
  <si>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</si>
  <si>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</si>
  <si>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</si>
  <si>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</si>
  <si>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</si>
  <si>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</si>
  <si>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</si>
  <si>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</si>
  <si>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</si>
  <si>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</si>
  <si>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</si>
  <si>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</si>
  <si>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</si>
  <si>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</si>
  <si>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</si>
  <si>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</si>
  <si>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</si>
  <si>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</si>
  <si>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</si>
  <si>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</si>
  <si>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</si>
  <si>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</si>
  <si>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</si>
  <si>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</si>
  <si>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</si>
  <si>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</si>
  <si>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</si>
  <si>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</si>
  <si>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</si>
  <si>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</si>
  <si>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</si>
  <si>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</si>
  <si>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</si>
  <si>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</si>
  <si>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</si>
  <si>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</si>
  <si>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</si>
  <si>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</si>
  <si>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</si>
  <si>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</si>
  <si>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</si>
  <si>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</si>
  <si>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</si>
  <si>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</si>
  <si>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</si>
  <si>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</si>
  <si>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</si>
  <si>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</si>
  <si>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</si>
  <si>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</si>
  <si>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</si>
  <si>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</si>
  <si>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</si>
  <si>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</si>
  <si>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</si>
  <si>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</si>
  <si>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</si>
  <si>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</si>
  <si>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</si>
  <si>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</si>
  <si>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</si>
  <si>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</si>
  <si>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</si>
  <si>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</si>
  <si>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</si>
  <si>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</si>
  <si>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</si>
  <si>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</si>
  <si>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</si>
  <si>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</si>
  <si>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</si>
  <si>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</si>
  <si>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</si>
  <si>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</si>
  <si>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</si>
  <si>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</si>
  <si>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</si>
  <si>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</si>
  <si>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</si>
  <si>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</si>
  <si>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</si>
  <si>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</si>
  <si>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</si>
  <si>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</si>
  <si>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</si>
  <si>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</si>
  <si>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</si>
  <si>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</si>
  <si>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</si>
  <si>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</si>
  <si>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</si>
  <si>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</si>
  <si>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</si>
  <si>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</si>
  <si>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</si>
  <si>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</si>
  <si>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</si>
  <si>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</si>
  <si>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</si>
  <si>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</si>
  <si>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</si>
  <si>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</si>
  <si>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</si>
  <si>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</si>
  <si>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</si>
  <si>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</si>
  <si>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</si>
  <si>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</si>
  <si>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</si>
  <si>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</si>
  <si>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</si>
  <si>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</si>
  <si>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</si>
  <si>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</si>
  <si>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</si>
  <si>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</si>
  <si>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</si>
  <si>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</si>
  <si>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</si>
  <si>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</si>
  <si>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</si>
  <si>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</si>
  <si>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</si>
  <si>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</si>
  <si>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</si>
  <si>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</si>
  <si>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</si>
  <si>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</si>
  <si>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</si>
  <si>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</si>
  <si>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</si>
  <si>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</si>
  <si>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</si>
  <si>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</si>
  <si>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</si>
  <si>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</si>
  <si>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</si>
  <si>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</si>
  <si>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</si>
  <si>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</si>
  <si>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</si>
  <si>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</si>
  <si>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</si>
  <si>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</si>
  <si>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</si>
  <si>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</si>
  <si>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</si>
  <si>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</si>
  <si>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</si>
  <si>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</si>
  <si>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</si>
  <si>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</si>
  <si>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</si>
  <si>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</si>
  <si>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</si>
  <si>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</si>
  <si>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</si>
  <si>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</si>
  <si>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</si>
  <si>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</si>
  <si>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</si>
  <si>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</si>
  <si>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</si>
  <si>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</si>
  <si>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</si>
  <si>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</si>
  <si>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</si>
  <si>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</si>
  <si>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</si>
  <si>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</si>
  <si>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</si>
  <si>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</si>
  <si>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</si>
  <si>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</si>
  <si>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</si>
  <si>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</si>
  <si>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</si>
  <si>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</si>
  <si>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</si>
  <si>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</si>
  <si>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</si>
  <si>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</si>
  <si>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</si>
  <si>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</si>
  <si>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</si>
  <si>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</si>
  <si>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</si>
  <si>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</si>
  <si>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</si>
  <si>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</si>
  <si>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</si>
  <si>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</si>
  <si>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</si>
  <si>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</si>
  <si>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</si>
  <si>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</si>
  <si>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</si>
  <si>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</si>
  <si>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</si>
  <si>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</si>
  <si>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</si>
  <si>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</si>
  <si>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</si>
  <si>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</si>
  <si>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</si>
  <si>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</si>
  <si>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</si>
  <si>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</si>
  <si>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</si>
  <si>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</si>
  <si>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</si>
  <si>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</si>
  <si>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</si>
  <si>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</si>
  <si>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</si>
  <si>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</si>
  <si>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</si>
  <si>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</si>
  <si>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</si>
  <si>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</si>
  <si>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</si>
  <si>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</si>
  <si>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</si>
  <si>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</si>
  <si>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</si>
  <si>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</si>
  <si>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</si>
  <si>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</si>
  <si>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</si>
  <si>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</si>
  <si>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</si>
  <si>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</si>
  <si>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</si>
  <si>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</si>
  <si>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</si>
  <si>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</si>
  <si>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</si>
  <si>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</si>
  <si>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</si>
  <si>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</si>
  <si>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</si>
  <si>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</si>
  <si>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</si>
  <si>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</si>
  <si>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</si>
  <si>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</si>
  <si>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</si>
  <si>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</si>
  <si>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</si>
  <si>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</si>
  <si>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</si>
  <si>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</si>
  <si>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</si>
  <si>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</si>
  <si>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</si>
  <si>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</si>
  <si>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</si>
  <si>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</si>
  <si>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</si>
  <si>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</si>
  <si>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</si>
  <si>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</si>
  <si>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</si>
  <si>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</si>
  <si>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</si>
  <si>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</si>
  <si>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</si>
  <si>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</si>
  <si>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</si>
  <si>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</si>
  <si>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</si>
  <si>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</si>
  <si>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</si>
  <si>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</si>
  <si>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</si>
  <si>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</si>
  <si>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</si>
  <si>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</si>
  <si>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</si>
  <si>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</si>
  <si>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</si>
  <si>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</si>
  <si>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</si>
  <si>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</si>
  <si>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</si>
  <si>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</si>
  <si>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</si>
  <si>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</si>
  <si>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</si>
  <si>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</si>
  <si>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</si>
  <si>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</si>
  <si>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</si>
  <si>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</si>
  <si>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</si>
  <si>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</si>
  <si>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</si>
  <si>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</si>
  <si>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</si>
  <si>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</si>
  <si>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</si>
  <si>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</si>
  <si>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</si>
  <si>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</si>
  <si>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</si>
  <si>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</si>
  <si>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</si>
  <si>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</si>
  <si>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</si>
  <si>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</si>
  <si>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</si>
  <si>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</si>
  <si>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</si>
  <si>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</si>
  <si>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</si>
  <si>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</si>
  <si>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</si>
  <si>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</si>
  <si>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</si>
  <si>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</si>
  <si>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</si>
  <si>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</si>
  <si>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</si>
  <si>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</si>
  <si>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</si>
  <si>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</si>
  <si>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</si>
  <si>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</si>
  <si>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</si>
  <si>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</si>
  <si>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</si>
  <si>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</si>
  <si>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</si>
  <si>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</si>
  <si>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</si>
  <si>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</si>
  <si>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</si>
  <si>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</si>
  <si>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</si>
  <si>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</si>
  <si>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</si>
  <si>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</si>
  <si>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</si>
  <si>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</si>
  <si>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</si>
  <si>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</si>
  <si>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</si>
  <si>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</si>
  <si>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</si>
  <si>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</si>
  <si>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</si>
  <si>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</si>
  <si>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</si>
  <si>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</si>
  <si>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</si>
  <si>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</si>
  <si>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</si>
  <si>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</si>
  <si>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</si>
  <si>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</si>
  <si>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</si>
  <si>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</si>
  <si>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</si>
  <si>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</si>
  <si>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</si>
  <si>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</si>
  <si>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</si>
  <si>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</si>
  <si>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</si>
  <si>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</si>
  <si>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</si>
  <si>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</si>
  <si>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</si>
  <si>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</si>
  <si>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</si>
  <si>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</si>
  <si>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</si>
  <si>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</si>
  <si>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</si>
  <si>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</si>
  <si>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</si>
  <si>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</si>
  <si>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</si>
  <si>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</si>
  <si>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</si>
  <si>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</si>
  <si>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</si>
  <si>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</si>
  <si>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</si>
  <si>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</si>
  <si>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</si>
  <si>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</si>
  <si>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</si>
  <si>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</si>
  <si>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</si>
  <si>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</si>
  <si>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</si>
  <si>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</si>
  <si>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</si>
  <si>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</si>
  <si>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</si>
  <si>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</si>
  <si>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PCM-20251023-00000308</t>
  </si>
  <si>
    <t>55 km</t>
  </si>
  <si>
    <t>PCM-20251023-00000092</t>
  </si>
  <si>
    <t xml:space="preserve">Team at site </t>
  </si>
  <si>
    <t>PCM-20251023-00000379</t>
  </si>
  <si>
    <t>Cell Unavailable // Site have access issue at night time due to site located on hospital (Medical Clinic). access Allowed only 9AM to 9PM. Team will check in morning after 9am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</si>
  <si>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</si>
  <si>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</si>
  <si>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</si>
  <si>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</si>
  <si>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</si>
  <si>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</si>
  <si>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</si>
  <si>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</si>
  <si>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</si>
  <si>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</si>
  <si>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PCM-20251023-00000088</t>
  </si>
  <si>
    <t>EM Team moved ETA: 90 min</t>
  </si>
  <si>
    <t>PCM-20251023-00000246</t>
  </si>
  <si>
    <t xml:space="preserve">ETA 160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</si>
</sst>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xf numFmtId="165" fontId="26" fillId="9" borderId="8" xfId="0" applyNumberFormat="1" applyFont="1" applyFill="1" applyBorder="1" applyAlignment="1">
      <alignment horizontal="center" vertical="center" wrapText="1"/>
    </xf>
    <xf numFmtId="22" fontId="22" fillId="9" borderId="9"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290.27184351851611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9.7768550925902673</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45953.220269444442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45953.220269444442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45953.220269444442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45953.220269444442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45953.220269444442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45953.220269444442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45953.220269444442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45953.220269444442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45953.220269444442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45953.220269444442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45953.220269444442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45953.220269444442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45953.220269444442</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45953.220269444442</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45953.220269444442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45953.220269444442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45953.220269444442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45953.220269444442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45953.220269444442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45953.220269444442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45953.220269444442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45953.220269444442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45953.220269444442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45953.220269444442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45953.220269444442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45953.220269444442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45953.220269444442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45953.220269444442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45953.220269444442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45953.220269444442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45953.220269444442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45953.220269444442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45953.220269444442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45953.220269444442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45953.220269444442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45953.220269444442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45953.220269444442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45953.220269444442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45953.220269444442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45953.220269444442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45953.220269444442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45953.220269444442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45953.220269444442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45953.220269444442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45953.220269444442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45953.220269444442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45953.220269444442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45953.220269444442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45953.220269444442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45953.220269444442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45953.220269444442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45953.220269444442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45953.220269444442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45953.220269444442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45953.220269444442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45953.220269444442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45953.220269444442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45953.220269444442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45953.220269444442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45953.220269444442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45953.220269444442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45953.220269444442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45953.220269444442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45953.220269444442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45953.220269444442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45953.220269444442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45953.220269444442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45953.220269444442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45953.220269444442</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45953.220269444442</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D004A5D3-E755-4C58-9E25-6DCA78B26614}"/>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128.22043148148077</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8.7244939814772806</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64" t="s">
        <v>39086</v>
      </c>
      <c r="B5" s="164" t="str">
        <f>IFERROR(VLOOKUP(D5,DB!A:K,11,0),"")</f>
        <v>R2</v>
      </c>
      <c r="C5" s="164">
        <v>1</v>
      </c>
      <c r="D5" s="164" t="s">
        <v>29549</v>
      </c>
      <c r="E5" s="164" t="s">
        <v>38998</v>
      </c>
      <c r="F5" s="166">
        <v>45953.163159722222</v>
      </c>
      <c r="G5" s="164"/>
      <c r="H5" s="166">
        <v>45953.156909722224</v>
      </c>
      <c r="I5" s="164" t="str">
        <f>IFERROR(VLOOKUP(D5,DB!A:F,6,0),"")</f>
        <v>SCECO</v>
      </c>
      <c r="J5" s="164" t="str">
        <f>IFERROR(VLOOKUP(D5,DB!A:G,7,0),"")</f>
        <v>Dead</v>
      </c>
      <c r="K5" s="164" t="s">
        <v>39087</v>
      </c>
      <c r="L5" s="164" t="str">
        <f>IFERROR(VLOOKUP(D5,DB!A:I,9,0),"")</f>
        <v>Latis</v>
      </c>
      <c r="M5" s="164"/>
      <c r="N5" s="164"/>
      <c r="O5" s="164"/>
      <c r="P5" s="164"/>
      <c r="Q5" s="164"/>
      <c r="R5" s="164"/>
      <c r="S5" s="164"/>
      <c r="T5" s="164"/>
      <c r="U5" s="164"/>
      <c r="V5" s="164"/>
      <c r="W5" s="164"/>
      <c r="X5" s="164"/>
      <c r="Y5" s="164"/>
      <c r="Z5" s="164"/>
      <c r="AA5" s="164"/>
      <c r="AB5" s="164"/>
      <c r="AC5" s="164"/>
      <c r="AD5" s="164"/>
      <c r="AE5" s="164"/>
      <c r="AF5" s="164"/>
      <c r="AG5" s="164"/>
      <c r="AH5" s="164"/>
      <c r="AI5" s="164"/>
      <c r="AJ5" s="164"/>
      <c r="AK5" s="164"/>
      <c r="AL5" s="164"/>
      <c r="AM5" s="164"/>
      <c r="AN5" s="164"/>
      <c r="AO5" s="164"/>
      <c r="AP5" s="164"/>
      <c r="AQ5" s="164"/>
      <c r="AR5" s="164"/>
      <c r="AS5" s="164"/>
      <c r="AT5" s="164"/>
      <c r="AU5" s="164"/>
      <c r="AV5" s="164"/>
      <c r="AW5" s="164"/>
      <c r="AX5" s="164"/>
      <c r="AY5" s="164"/>
      <c r="AZ5" s="164"/>
      <c r="BA5" s="164"/>
      <c r="BB5" s="164"/>
      <c r="BC5" s="164"/>
      <c r="BD5" s="164"/>
      <c r="BE5" s="164"/>
      <c r="BF5" s="164"/>
      <c r="BG5" s="164"/>
      <c r="BH5" s="164"/>
      <c r="BI5" s="164"/>
      <c r="BJ5" s="164"/>
      <c r="BK5" s="164"/>
      <c r="BL5" s="164"/>
      <c r="BM5" s="164"/>
      <c r="BN5" s="164"/>
      <c r="BO5" s="164"/>
      <c r="BP5" s="164"/>
      <c r="BQ5" s="164"/>
      <c r="BR5" s="164"/>
      <c r="BS5" s="164"/>
      <c r="BT5" s="164"/>
      <c r="BU5" s="164"/>
      <c r="BV5" s="164"/>
      <c r="BW5" s="164"/>
      <c r="BX5" s="164"/>
      <c r="BY5" s="164"/>
      <c r="BZ5" s="164"/>
      <c r="CA5" s="164"/>
      <c r="CB5" s="164"/>
      <c r="CC5" s="164"/>
      <c r="CD5" s="164"/>
      <c r="CE5" s="164"/>
      <c r="CF5" s="164"/>
      <c r="CG5" s="164"/>
      <c r="CH5" s="164"/>
      <c r="CI5" s="164"/>
      <c r="CJ5" s="164"/>
    </row>
    <row r="6" spans="1:88" ht="31.5" customHeight="1">
      <c r="A6" s="115"/>
      <c r="B6" s="18" t="str">
        <f>IFERROR(VLOOKUP(D6,DB!A:K,11,0),"")</f>
        <v/>
      </c>
      <c r="C6" s="18"/>
      <c r="D6" s="18"/>
      <c r="E6" s="116"/>
      <c r="F6" s="117"/>
      <c r="G6" s="118">
        <f ca="1">IFERROR(NOW()-F6,"-")</f>
        <v>45953.220269444442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45953.220269444442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45953.220269444442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45953.220269444442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45953.220269444442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45953.220269444442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45953.220269444442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45953.220269444442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45953.220269444442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45953.220269444442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45953.220269444442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45953.220269444442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45953.220269444442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45953.220269444442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45953.220269444442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45953.220269444442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45953.220269444442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45953.220269444442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45953.220269444442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45953.220269444442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45953.220269444442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45953.220269444442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45953.220269444442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45953.220269444442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45953.220269444442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45953.220269444442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45953.220269444442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45953.220269444442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45953.220269444442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45953.220269444442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45953.220269444442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45953.220269444442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45953.220269444442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45953.220269444442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45953.220269444442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45953.220269444442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45953.220269444442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45953.220269444442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45953.220269444442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45953.220269444442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45953.220269444442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45953.220269444442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45953.220269444442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45953.220269444442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45953.220269444442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45953.220269444442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45953.220269444442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45953.220269444442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45953.220269444442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45953.220269444442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tabSelected="1"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39088</v>
      </c>
      <c r="B2" s="64" t="str">
        <f>IFERROR(VLOOKUP(D2,DB!A:K,11,0),"")</f>
        <v>R3</v>
      </c>
      <c r="C2" s="18">
        <v>1</v>
      </c>
      <c r="D2" s="18" t="s">
        <v>23497</v>
      </c>
      <c r="E2" s="18" t="s">
        <v>38998</v>
      </c>
      <c r="F2" s="22">
        <v>45953.056469907409</v>
      </c>
      <c r="G2" s="21">
        <f t="shared" ref="G2:G29" ca="1" si="0">IFERROR(NOW()-F2,"-")</f>
        <v>0.16379953703290084</v>
      </c>
      <c r="H2" s="165">
        <v>45953.051192129627</v>
      </c>
      <c r="I2" s="19" t="str">
        <f>IFERROR(VLOOKUP(D2,DB!A:F,6,0),"")</f>
        <v>Power Cube</v>
      </c>
      <c r="J2" s="18" t="str">
        <f>IFERROR(VLOOKUP(D2,DB!A:G,7,0),"")</f>
        <v>Vandalized</v>
      </c>
      <c r="K2" s="47" t="s">
        <v>39089</v>
      </c>
      <c r="L2" s="23" t="str">
        <f>IFERROR(VLOOKUP(D2,DB!A:I,9,0),"")</f>
        <v>Latis</v>
      </c>
    </row>
    <row r="3" spans="1:13" ht="45.75">
      <c r="A3" s="19" t="s">
        <v>39090</v>
      </c>
      <c r="B3" s="64" t="str">
        <f>IFERROR(VLOOKUP(D3,DB!A:K,11,0),"")</f>
        <v>R3</v>
      </c>
      <c r="C3" s="18">
        <v>1</v>
      </c>
      <c r="D3" s="18" t="s">
        <v>17499</v>
      </c>
      <c r="E3" s="18" t="s">
        <v>38998</v>
      </c>
      <c r="F3" s="20">
        <v>45953.219664351855</v>
      </c>
      <c r="G3" s="21">
        <f t="shared" ca="1" si="0"/>
        <v>6.0509258764795959E-4</v>
      </c>
      <c r="H3" s="165">
        <v>45953.122557870367</v>
      </c>
      <c r="I3" s="19" t="str">
        <f>IFERROR(VLOOKUP(D3,DB!A:F,6,0),"")</f>
        <v>SCECO</v>
      </c>
      <c r="J3" s="18" t="str">
        <f>IFERROR(VLOOKUP(D3,DB!A:G,7,0),"")</f>
        <v>Dead</v>
      </c>
      <c r="K3" s="47" t="s">
        <v>39091</v>
      </c>
      <c r="L3" s="23" t="str">
        <f>IFERROR(VLOOKUP(D3,DB!A:I,9,0),"")</f>
        <v>Latis</v>
      </c>
    </row>
    <row r="4" spans="1:13" ht="15" customHeight="1">
      <c r="A4" s="19"/>
      <c r="B4" s="64" t="str">
        <f>IFERROR(VLOOKUP(D4,DB!A:K,11,0),"")</f>
        <v/>
      </c>
      <c r="C4" s="18"/>
      <c r="D4" s="18"/>
      <c r="E4" s="18"/>
      <c r="F4" s="20"/>
      <c r="G4" s="21">
        <f t="shared" ca="1" si="0"/>
        <v>45953.220269444442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45953.220269444442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45953.220269444442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45953.220269444442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45953.220269444442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45953.220269444442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45953.220269444442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45953.220269444442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45953.220269444442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45953.220269444442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45953.220269444442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45953.220269444442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45953.220269444442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45953.220269444442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45953.220269444442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45953.220269444442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45953.220269444442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45953.220269444442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45953.220269444442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45953.220269444442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45953.220269444442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45953.220269444442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45953.220269444442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45953.220269444442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45953.220269444442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45953.220269444442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45953.220269444442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45953.220269444442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45953.220269444442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45953.220269444442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45953.220269444442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45953.220269444442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45953.220269444442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45953.220269444442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45953.220269444442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45953.220269444442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45953.220269444442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45953.220269444442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45953.220269444442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45953.220269444442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45953.220269444442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45953.220269444442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45953.220269444442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45953.220269444442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45953.220269444442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45953.220269444442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45953.220269444442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45953.220269444442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45953.220269444442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45953.220269444442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45953.220269444442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45953.220269444442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45953.220269444442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45953.220269444442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45953.220269444442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45953.220269444442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45953.220269444442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45953.220269444442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45953.220269444442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45953.220269444442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45953.220269444442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45953.220269444442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45953.220269444442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45953.220269444442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45953.220269444442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45953.220269444442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45953.220269444442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45953.220269444442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45953.220269444442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45953.220269444442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45953.220269444442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45953.220269444442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45953.220269444442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45953.220269444442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45953.220269444442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45953.220269444442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45953.220269444442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45953.220269444442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45953.220269444442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45953.220269444442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45953.220269444442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45953.220269444442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45953.220269444442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45953.220269444442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45953.220269444442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45953.220269444442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45953.220269444442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45953.220269444442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45953.220269444442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45953.220269444442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45953.220269444442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45953.220269444442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45953.220269444442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45953.220269444442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45953.220269444442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45953.220269444442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45953.220269444442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45953.220269444442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45953.220269444442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45953.220269444442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45953.220269444442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45953.220269444442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45953.220269444442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45953.220269444442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45953.220269444442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45953.220269444442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45953.220269444442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45953.220269444442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45953.220269444442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45953.220269444442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45953.220269444442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45953.220269444442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45953.220269444442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45953.220269444442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45953.220269444442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45953.220269444442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45953.220269444442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45953.220269444442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45953.220269444442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45953.220269444442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45953.220269444442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45953.220269444442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45953.220269444442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45953.220269444442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45953.220269444442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45953.220269444442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45953.220269444442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45953.220269444442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45953.220269444442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45953.220269444442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45953.220269444442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45953.220269444442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45953.220269444442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45953.220269444442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45953.220269444442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45953.220269444442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45953.220269444442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45953.220269444442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45953.220269444442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45953.220269444442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45953.220269444442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45953.220269444442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45953.220269444442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45953.220269444442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45953.220269444442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45953.220269444442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45953.220269444442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45953.220269444442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45953.220269444442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45953.220269444442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45953.220269444442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45953.220269444442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45953.220269444442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45953.220269444442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45953.220269444442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45953.220269444442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45953.220269444442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45953.220269444442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45953.220269444442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45953.220269444442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45953.220269444442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45953.220269444442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45953.220269444442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45953.220269444442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45953.220269444442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45953.220269444442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45953.220269444442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45953.220269444442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45953.220269444442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45953.220269444442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45953.220269444442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45953.220269444442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45953.220269444442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45953.220269444442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45953.220269444442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45953.220269444442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45953.220269444442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45953.220269444442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45953.220269444442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45953.220269444442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45953.220269444442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45953.220269444442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45953.220269444442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45953.220269444442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45953.220269444442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45953.220269444442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45953.220269444442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45953.220269444442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45953.220269444442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45953.220269444442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45953.220269444442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45953.220269444442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45953.220269444442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45953.220269444442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45953.220269444442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45953.220269444442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45953.220269444442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45953.220269444442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45953.220269444442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45953.220269444442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45953.220269444442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45953.220269444442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45953.220269444442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45953.220269444442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45953.220269444442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45953.220269444442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45953.220269444442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45953.220269444442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45953.220269444442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45953.220269444442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45953.220269444442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45953.220269444442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45953.220269444442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45953.220269444442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45953.220269444442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45953.220269444442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45953.220269444442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45953.220269444442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45953.220269444442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45953.220269444442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45953.220269444442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45953.220269444442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45953.220269444442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45953.220269444442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45953.220269444442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45953.220269444442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45953.220269444442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45953.220269444442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45953.220269444442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45953.220269444442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45953.220269444442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45953.220269444442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45953.220269444442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45953.220269444442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45953.220269444442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45953.220269444442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45953.220269444442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45953.220269444442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45953.220269444442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45953.220269444442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45953.220269444442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45953.220269444442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45953.220269444442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45953.220269444442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45953.220269444442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45953.220269444442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45953.220269444442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45953.220269444442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45953.220269444442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45953.220269444442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45953.220269444442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45953.220269444442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45953.220269444442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45953.220269444442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45953.220269444442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45953.220269444442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45953.220269444442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45953.220269444442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45953.220269444442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45953.220269444442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45953.220269444442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45953.220269444442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45953.220269444442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45953.220269444442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45953.220269444442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45953.220269444442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45953.220269444442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45953.220269444442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45953.220269444442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45953.220269444442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45953.220269444442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45953.220269444442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45953.220269444442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45953.220269444442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45953.220269444442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45953.220269444442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45953.220269444442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45953.220269444442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45953.220269444442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45953.220269444442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45953.220269444442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45953.220269444442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45953.220269444442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45953.220269444442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45953.220269444442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45953.220269444442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45953.220269444442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45953.220269444442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45953.220269444442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45953.220269444442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45953.220269444442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45953.220269444442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45953.220269444442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45953.220269444442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45953.220269444442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45953.220269444442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45953.220269444442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45953.220269444442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45953.220269444442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45953.220269444442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45953.220269444442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45953.220269444442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45953.220269444442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45953.220269444442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45953.220269444442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45953.220269444442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45953.220269444442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45953.220269444442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45953.220269444442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45953.220269444442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45953.220269444442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45953.220269444442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45953.220269444442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45953.220269444442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45953.220269444442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45953.220269444442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45953.220269444442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45953.220269444442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45953.220269444442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45953.220269444442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45953.220269444442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45953.220269444442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45953.220269444442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45953.220269444442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45953.220269444442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45953.220269444442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45953.220269444442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45953.220269444442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45953.220269444442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45953.220269444442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45953.220269444442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45953.220269444442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45953.220269444442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45953.220269444442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45953.220269444442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45953.220269444442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45953.220269444442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45953.220269444442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45953.220269444442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45953.220269444442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45953.220269444442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45953.220269444442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45953.220269444442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45953.220269444442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45953.220269444442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45953.220269444442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45953.220269444442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45953.220269444442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45953.220269444442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45953.220269444442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45953.220269444442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45953.220269444442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45953.220269444442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45953.220269444442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45953.220269444442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45953.220269444442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45953.220269444442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45953.220269444442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45953.220269444442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45953.220269444442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45953.220269444442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45953.220269444442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45953.220269444442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45953.220269444442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45953.220269444442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45953.220269444442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45953.220269444442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45953.220269444442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45953.220269444442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45953.220269444442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45953.220269444442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45953.220269444442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45953.220269444442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45953.220269444442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45953.220269444442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45953.220269444442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45953.220269444442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45953.220269444442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45953.220269444442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45953.220269444442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45953.220269444442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45953.220269444442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45953.220269444442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45953.220269444442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45953.220269444442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45953.220269444442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45953.220269444442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45953.220269444442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45953.220269444442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45953.220269444442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45953.220269444442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45953.220269444442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45953.220269444442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45953.220269444442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45953.220269444442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45953.220269444442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45953.220269444442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45953.220269444442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45953.220269444442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45953.220269444442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45953.220269444442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45953.220269444442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45953.220269444442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45953.220269444442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45953.220269444442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45953.220269444442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45953.220269444442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45953.220269444442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45953.220269444442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45953.220269444442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45953.220269444442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45953.220269444442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45953.220269444442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45953.220269444442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45953.220269444442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45953.220269444442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45953.220269444442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45953.220269444442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45953.220269444442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45953.220269444442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45953.220269444442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45953.220269444442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45953.220269444442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45953.220269444442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45953.220269444442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45953.220269444442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45953.220269444442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45953.220269444442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45953.220269444442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45953.220269444442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45953.220269444442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45953.220269444442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45953.220269444442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45953.220269444442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45953.220269444442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45953.220269444442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45953.220269444442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45953.220269444442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45953.220269444442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45953.220269444442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45953.220269444442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45953.220269444442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45953.220269444442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45953.220269444442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45953.220269444442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45953.220269444442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45953.220269444442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45953.220269444442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45953.220269444442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45953.220269444442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45953.220269444442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45953.220269444442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45953.220269444442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45953.220269444442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45953.220269444442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45953.220269444442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45953.220269444442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45953.220269444442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45953.220269444442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45953.220269444442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45953.220269444442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45953.220269444442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45953.220269444442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45953.220269444442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45953.220269444442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45953.220269444442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45953.220269444442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45953.220269444442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45953.220269444442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45953.220269444442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45953.220269444442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45953.220269444442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45953.220269444442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45953.220269444442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45953.220269444442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45953.220269444442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45953.220269444442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45953.220269444442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45953.220269444442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45953.220269444442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45953.220269444442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45953.220269444442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45953.220269444442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45953.220269444442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45953.220269444442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45953.220269444442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45953.220269444442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45953.220269444442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45953.220269444442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45953.220269444442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45953.220269444442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45953.220269444442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45953.220269444442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45953.220269444442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45953.220269444442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45953.220269444442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45953.220269444442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45953.220269444442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45953.220269444442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45953.220269444442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45953.220269444442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45953.220269444442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45953.220269444442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45953.220269444442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45953.220269444442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45953.220269444442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45953.220269444442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45953.220269444442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45953.220269444442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45953.220269444442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45953.220269444442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45953.220269444442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45953.220269444442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45953.220269444442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45953.220269444442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45953.220269444442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45953.220269444442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45953.220269444442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45953.220269444442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45953.220269444442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45953.220269444442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45953.220269444442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45953.220269444442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45953.220269444442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45953.220269444442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45953.220269444442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45953.220269444442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45953.220269444442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45953.220269444442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45953.220269444442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45953.220269444442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45953.220269444442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45953.220269444442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45953.220269444442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45953.220269444442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45953.220269444442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45953.220269444442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45953.220269444442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45953.220269444442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45953.220269444442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45953.220269444442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45953.220269444442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45953.220269444442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45953.220269444442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45953.220269444442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45953.220269444442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45953.220269444442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45953.220269444442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45953.220269444442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45953.220269444442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45953.220269444442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45953.220269444442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45953.220269444442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45953.220269444442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45953.220269444442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45953.220269444442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45953.220269444442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45953.220269444442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45953.220269444442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45953.220269444442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45953.220269444442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45953.220269444442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45953.220269444442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45953.220269444442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45953.220269444442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45953.220269444442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45953.220269444442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45953.220269444442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45953.220269444442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45953.220269444442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45953.220269444442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45953.220269444442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45953.220269444442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45953.220269444442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45953.220269444442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45953.220269444442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45953.220269444442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45953.220269444442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45953.220269444442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45953.220269444442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45953.220269444442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45953.220269444442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45953.220269444442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45953.220269444442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45953.220269444442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45953.220269444442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45953.220269444442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45953.220269444442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45953.220269444442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45953.220269444442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45953.220269444442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45953.220269444442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45953.220269444442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45953.220269444442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45953.220269444442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45953.220269444442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45953.220269444442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45953.220269444442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45953.220269444442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45953.220269444442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45953.220269444442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45953.220269444442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45953.220269444442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45953.220269444442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45953.220269444442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45953.220269444442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45953.220269444442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45953.220269444442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45953.220269444442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45953.220269444442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45953.220269444442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45953.220269444442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45953.220269444442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45953.220269444442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45953.220269444442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45953.220269444442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45953.220269444442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45953.220269444442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45953.220269444442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45953.220269444442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45953.220269444442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45953.220269444442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45953.220269444442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45953.220269444442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45953.220269444442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45953.220269444442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45953.220269444442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45953.220269444442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45953.220269444442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45953.220269444442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45953.220269444442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45953.220269444442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45953.220269444442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45953.220269444442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45953.220269444442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45953.220269444442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45953.220269444442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45953.220269444442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45953.220269444442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45953.220269444442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45953.220269444442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45953.220269444442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45953.220269444442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45953.220269444442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45953.220269444442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45953.220269444442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45953.220269444442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45953.220269444442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45953.220269444442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45953.220269444442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45953.220269444442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45953.220269444442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45953.220269444442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45953.220269444442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45953.220269444442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45953.220269444442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45953.220269444442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45953.220269444442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45953.220269444442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45953.220269444442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45953.220269444442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45953.220269444442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45953.220269444442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45953.220269444442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45953.220269444442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45953.220269444442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45953.220269444442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45953.220269444442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45953.220269444442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45953.220269444442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45953.220269444442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45953.220269444442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45953.220269444442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45953.220269444442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45953.220269444442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45953.220269444442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45953.220269444442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45953.220269444442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45953.220269444442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45953.220269444442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45953.220269444442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45953.220269444442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45953.220269444442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45953.220269444442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45953.220269444442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45953.220269444442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45953.220269444442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45953.220269444442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45953.220269444442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45953.220269444442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45953.220269444442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45953.220269444442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45953.220269444442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45953.220269444442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45953.220269444442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45953.220269444442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45953.220269444442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45953.220269444442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45953.220269444442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45953.220269444442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45953.220269444442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45953.220269444442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45953.220269444442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45953.220269444442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45953.220269444442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45953.220269444442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45953.220269444442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45953.220269444442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45953.220269444442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45953.220269444442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45953.220269444442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45953.220269444442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45953.220269444442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45953.220269444442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45953.220269444442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45953.220269444442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45953.220269444442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45953.220269444442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45953.220269444442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45953.220269444442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45953.220269444442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45953.220269444442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45953.220269444442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45953.220269444442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45953.220269444442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45953.220269444442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45953.220269444442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45953.220269444442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45953.220269444442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45953.220269444442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45953.220269444442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45953.220269444442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45953.220269444442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45953.220269444442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45953.220269444442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45953.220269444442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45953.220269444442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45953.220269444442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45953.220269444442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45953.220269444442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45953.220269444442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45953.220269444442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45953.220269444442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45953.220269444442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45953.220269444442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45953.220269444442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45953.220269444442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45953.220269444442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45953.220269444442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45953.220269444442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45953.220269444442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45953.220269444442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45953.220269444442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45953.220269444442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45953.220269444442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45953.220269444442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45953.220269444442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45953.220269444442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45953.220269444442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45953.220269444442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45953.220269444442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45953.220269444442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45953.220269444442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45953.220269444442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45953.220269444442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45953.220269444442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45953.220269444442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45953.220269444442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45953.220269444442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45953.220269444442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45953.220269444442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45953.220269444442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45953.220269444442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45953.220269444442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45953.220269444442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45953.220269444442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45953.220269444442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45953.220269444442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45953.220269444442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45953.220269444442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45953.220269444442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45953.220269444442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45953.220269444442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45953.220269444442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45953.220269444442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45953.220269444442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45953.220269444442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45953.220269444442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45953.220269444442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45953.220269444442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45953.220269444442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45953.220269444442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45953.220269444442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45953.220269444442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45953.220269444442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45953.220269444442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45953.220269444442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45953.220269444442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45953.220269444442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45953.220269444442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45953.220269444442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45953.220269444442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45953.220269444442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45953.220269444442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45953.220269444442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45953.220269444442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45953.220269444442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45953.220269444442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45953.220269444442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45953.220269444442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45953.220269444442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45953.220269444442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45953.220269444442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45953.220269444442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45953.220269444442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45953.220269444442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45953.220269444442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45953.220269444442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45953.220269444442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45953.220269444442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45953.220269444442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45953.220269444442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45953.220269444442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45953.220269444442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45953.220269444442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45953.220269444442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45953.220269444442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45953.220269444442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45953.220269444442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45953.220269444442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45953.220269444442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45953.220269444442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45953.220269444442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45953.220269444442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45953.220269444442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45953.220269444442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45953.220269444442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45953.220269444442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45953.220269444442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45953.220269444442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45953.220269444442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45953.220269444442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45953.220269444442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45953.220269444442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45953.220269444442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45953.220269444442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45953.220269444442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45953.220269444442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45953.220269444442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45953.220269444442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45953.220269444442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45953.220269444442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45953.220269444442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45953.220269444442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45953.220269444442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45953.220269444442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45953.220269444442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45953.220269444442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45953.220269444442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45953.220269444442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45953.220269444442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45953.220269444442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45953.220269444442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45953.220269444442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45953.220269444442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45953.220269444442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45953.220269444442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45953.220269444442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45953.220269444442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45953.220269444442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45953.220269444442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45953.220269444442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45953.220269444442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45953.220269444442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45953.220269444442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45953.220269444442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45953.220269444442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45953.220269444442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45953.220269444442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45953.220269444442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45953.220269444442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45953.220269444442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45953.220269444442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45953.220269444442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45953.220269444442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45953.220269444442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45953.220269444442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45953.220269444442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45953.220269444442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45953.220269444442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45953.220269444442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45953.220269444442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45953.220269444442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45953.220269444442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45953.220269444442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45953.220269444442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45953.220269444442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45953.220269444442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45953.220269444442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45953.220269444442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45953.220269444442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45953.220269444442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45953.220269444442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45953.220269444442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45953.220269444442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45953.220269444442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45953.220269444442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45953.220269444442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45953.220269444442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45953.220269444442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45953.220269444442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45953.220269444442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45953.220269444442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45953.220269444442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45953.220269444442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45953.220269444442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45953.220269444442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45953.220269444442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45953.220269444442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45953.220269444442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45953.220269444442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45953.220269444442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45953.220269444442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45953.220269444442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45953.220269444442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45953.220269444442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45953.220269444442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45953.220269444442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45953.220269444442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45953.220269444442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45953.220269444442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45953.220269444442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45953.220269444442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45953.220269444442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45953.220269444442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45953.220269444442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45953.220269444442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45953.220269444442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45953.220269444442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45953.220269444442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45953.220269444442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45953.220269444442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45953.220269444442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45953.220269444442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45953.220269444442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45953.220269444442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45953.220269444442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45953.220269444442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45953.220269444442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45953.220269444442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45953.220269444442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45953.220269444442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45953.220269444442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45953.220269444442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45953.220269444442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45953.220269444442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45953.220269444442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45953.220269444442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45953.220269444442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45953.220269444442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45953.220269444442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45953.220269444442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45953.220269444442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45953.220269444442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45953.220269444442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45953.220269444442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45953.220269444442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45953.220269444442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45953.220269444442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45953.220269444442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45953.220269444442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45953.220269444442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45953.220269444442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45953.220269444442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45953.220269444442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45953.220269444442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45953.220269444442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45953.220269444442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45953.220269444442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45953.220269444442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45953.220269444442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45953.220269444442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45953.220269444442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45953.220269444442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45953.220269444442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45953.220269444442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45953.220269444442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45953.220269444442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45953.220269444442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45953.220269444442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45953.220269444442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45953.220269444442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45953.220269444442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45953.220269444442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45953.220269444442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45953.220269444442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45953.220269444442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45953.220269444442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45953.220269444442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45953.220269444442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45953.220269444442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45953.220269444442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45953.220269444442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45953.220269444442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45953.220269444442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45953.220269444442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45953.220269444442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45953.220269444442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45953.220269444442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45953.220269444442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45953.220269444442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45953.220269444442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45953.220269444442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45953.220269444442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45953.220269444442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45953.220269444442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45953.220269444442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45953.220269444442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45953.220269444442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45953.220269444442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45953.220269444442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45953.220269444442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45953.220269444442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45953.220269444442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45953.220269444442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45953.220269444442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45953.220269444442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45953.220269444442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45953.220269444442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45953.220269444442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45953.220269444442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45953.220269444442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45953.220269444442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45953.220269444442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45953.220269444442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45953.220269444442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45953.220269444442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45953.220269444442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45953.220269444442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45953.220269444442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45953.220269444442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45953.220269444442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45953.220269444442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45953.220269444442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45953.220269444442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45953.220269444442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45953.220269444442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45953.220269444442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45953.220269444442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45953.220269444442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45953.220269444442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45953.220269444442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45953.220269444442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45953.220269444442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45953.220269444442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45953.220269444442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45953.220269444442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45953.220269444442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45953.220269444442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45953.220269444442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45953.220269444442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45953.220269444442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45953.220269444442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45953.220269444442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45953.220269444442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45953.220269444442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45953.220269444442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45953.220269444442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45953.220269444442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45953.220269444442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45953.220269444442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45953.220269444442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45953.220269444442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45953.220269444442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45953.220269444442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45953.220269444442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45953.220269444442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45953.220269444442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45953.220269444442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45953.220269444442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45953.220269444442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45953.220269444442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45953.220269444442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45953.220269444442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45953.220269444442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45953.220269444442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45953.220269444442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45953.220269444442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45953.220269444442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45953.220269444442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45953.220269444442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45953.220269444442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45953.220269444442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45953.220269444442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45953.220269444442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45953.220269444442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45953.220269444442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45953.220269444442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45953.220269444442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45953.220269444442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45953.220269444442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45953.220269444442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45953.220269444442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45953.220269444442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45953.220269444442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45953.220269444442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45953.220269444442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45953.220269444442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45953.220269444442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45953.220269444442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45953.220269444442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45953.220269444442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45953.220269444442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45953.220269444442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45953.220269444442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45953.220269444442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45953.220269444442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45953.220269444442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45953.220269444442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45953.220269444442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45953.220269444442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45953.220269444442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45953.220269444442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45953.220269444442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45953.220269444442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45953.220269444442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45953.220269444442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45953.220269444442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45953.220269444442</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249.73955185184604</v>
      </c>
      <c r="H2" s="101">
        <v>45703.474768518521</v>
      </c>
      <c r="I2" s="98" t="str">
        <f>IFERROR(VLOOKUP(D2,DB!A:F,6,0),"")</f>
        <v>SCECO</v>
      </c>
      <c r="J2" s="98" t="str">
        <f>IFERROR(VLOOKUP(D2,DB!A:G,7,0),"")</f>
        <v>Dead</v>
      </c>
      <c r="K2" s="103" t="s">
        <v>39093</v>
      </c>
      <c r="L2" s="95" t="str">
        <f>IFERROR(VLOOKUP(D2,DB!A:I,9,0),"")</f>
        <v>Latis</v>
      </c>
    </row>
    <row r="3" spans="1:16" ht="15" customHeight="1">
      <c r="A3" s="121"/>
      <c r="B3" s="121" t="str">
        <f>IFERROR(VLOOKUP(D3,DB!A:K,11,0),"")</f>
        <v/>
      </c>
      <c r="C3" s="122"/>
      <c r="D3" s="123"/>
      <c r="E3" s="100"/>
      <c r="F3" s="125"/>
      <c r="G3" s="126">
        <f ca="1">IFERROR(NOW()-F3,"")</f>
        <v>45953.220269444442</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45953.220269444442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45953.220269444442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45953.220269444442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45953.220269444442</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45953.220269444442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45953.220269444442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45953.220269444442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45953.220269444442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45953.220269444442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45953.220269444442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45953.220269444442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45953.220269444442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45953.220269444442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45953.220269444442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45953.220269444442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45953.220269444442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45953.220269444442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45953.220269444442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45953.220269444442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45953.220269444442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45953.220269444442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45953.220269444442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45953.220269444442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45953.220269444442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45953.220269444442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45953.220269444442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45953.220269444442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45953.220269444442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45953.220269444442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45953.220269444442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45953.220269444442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45953.220269444442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45953.220269444442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45953.220269444442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45953.220269444442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45953.220269444442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45953.220269444442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45953.220269444442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45953.220269444442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45953.220269444442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45953.220269444442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45953.220269444442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45953.220269444442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45953.220269444442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45953.220269444442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45953.220269444442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45953.220269444442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45953.220269444442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45953.220269444442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45953.220269444442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45953.220269444442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45953.220269444442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45953.220269444442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45953.220269444442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45953.220269444442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45953.220269444442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45953.220269444442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45953.220269444442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45953.220269444442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45953.220269444442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45953.220269444442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45953.220269444442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45953.220269444442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45953.220269444442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45953.220269444442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45953.220269444442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45953.220269444442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45953.220269444442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45953.220269444442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45953.220269444442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45953.220269444442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45953.220269444442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45953.220269444442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45953.220269444442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45953.220269444442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45953.220269444442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45953.220269444442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45953.220269444442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45953.220269444442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45953.220269444442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45953.220269444442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45953.220269444442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45953.220269444442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45953.220269444442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45953.220269444442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45953.220269444442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45953.220269444442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45953.220269444442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45953.220269444442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45953.220269444442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45953.220269444442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45953.220269444442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45953.220269444442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45953.220269444442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45953.220269444442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45953.220269444442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45953.220269444442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45953.220269444442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45953.220269444442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45953.220269444442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45953.220269444442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45953.220269444442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45953.220269444442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45953.220269444442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45953.220269444442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45953.220269444442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45953.220269444442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45953.220269444442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45953.220269444442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45953.220269444442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45953.220269444442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45953.220269444442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45953.220269444442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45953.220269444442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45953.220269444442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45953.220269444442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45953.220269444442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45953.220269444442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45953.220269444442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45953.220269444442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45953.220269444442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45953.220269444442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45953.220269444442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45953.220269444442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45953.220269444442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45953.220269444442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45953.220269444442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45953.220269444442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45953.220269444442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45953.220269444442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45953.220269444442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45953.220269444442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45953.220269444442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45953.220269444442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45953.220269444442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45953.220269444442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45953.220269444442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45953.220269444442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45953.220269444442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45953.220269444442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45953.220269444442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45953.220269444442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45953.220269444442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45953.220269444442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45953.220269444442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45953.220269444442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45953.220269444442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45953.220269444442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45953.220269444442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45953.220269444442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45953.220269444442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45953.220269444442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45953.220269444442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45953.220269444442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45953.220269444442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45953.220269444442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45953.220269444442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45953.220269444442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45953.220269444442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45953.220269444442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45953.220269444442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45953.220269444442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45953.220269444442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45953.220269444442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45953.220269444442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45953.220269444442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45953.220269444442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45953.220269444442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45953.220269444442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45953.220269444442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45953.220269444442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45953.220269444442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45953.220269444442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45953.220269444442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45953.220269444442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45953.220269444442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45953.220269444442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45953.220269444442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45953.220269444442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45953.220269444442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45953.220269444442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45953.220269444442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45953.220269444442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45953.220269444442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45953.220269444442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45953.220269444442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45953.220269444442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45953.220269444442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45953.220269444442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45953.220269444442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45953.220269444442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45953.220269444442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45953.220269444442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45953.220269444442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45953.220269444442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45953.220269444442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45953.220269444442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45953.220269444442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45953.220269444442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45953.220269444442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45953.220269444442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45953.220269444442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45953.220269444442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45953.220269444442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45953.220269444442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45953.220269444442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45953.220269444442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45953.220269444442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45953.220269444442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45953.220269444442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45953.220269444442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45953.220269444442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45953.220269444442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45953.220269444442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45953.220269444442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45953.220269444442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45953.220269444442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45953.220269444442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45953.220269444442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45953.220269444442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45953.220269444442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45953.220269444442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45953.220269444442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45953.220269444442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45953.220269444442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45953.220269444442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45953.220269444442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45953.220269444442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45953.220269444442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45953.220269444442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45953.220269444442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45953.220269444442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45953.220269444442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45953.220269444442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45953.220269444442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45953.220269444442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45953.220269444442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45953.220269444442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45953.220269444442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45953.220269444442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45953.220269444442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45953.220269444442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45953.220269444442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45953.220269444442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45953.220269444442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45953.220269444442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45953.220269444442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45953.220269444442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45953.220269444442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45953.220269444442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45953.220269444442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45953.220269444442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45953.220269444442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45953.220269444442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45953.220269444442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45953.220269444442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45953.220269444442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45953.220269444442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45953.220269444442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45953.220269444442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45953.220269444442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45953.220269444442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45953.220269444442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45953.220269444442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45953.220269444442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45953.220269444442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45953.220269444442</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45953.220269444442</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D8" sqref="D8"/>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39094</v>
      </c>
      <c r="B2" s="37" t="str">
        <f>IFERROR(VLOOKUP(D2,DB!A:K,11,0),"")</f>
        <v>R5</v>
      </c>
      <c r="C2" s="37">
        <v>3</v>
      </c>
      <c r="D2" s="120" t="s">
        <v>36034</v>
      </c>
      <c r="E2" s="37" t="s">
        <v>38998</v>
      </c>
      <c r="F2" s="38">
        <v>45891.832060185188</v>
      </c>
      <c r="G2" s="146">
        <f ca="1">IFERROR(NOW()-F2,"")</f>
        <v>61.388209259253927</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39079</v>
      </c>
      <c r="F3" s="38">
        <v>45926.188877314817</v>
      </c>
      <c r="G3" s="146">
        <f t="shared" ref="G3" ca="1" si="0">IFERROR(NOW()-F3,"")</f>
        <v>27.031392129625601</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8.4486953703672043</v>
      </c>
      <c r="H4" s="38">
        <v>45944.676192129627</v>
      </c>
      <c r="I4" s="37" t="str">
        <f>IFERROR(VLOOKUP(D4,DB!A:F,6,0),"")</f>
        <v>SCECO</v>
      </c>
      <c r="J4" s="37" t="str">
        <f>IFERROR(VLOOKUP(D4,DB!A:G,7,0),"")</f>
        <v>Dead</v>
      </c>
      <c r="K4" s="37" t="s">
        <v>39099</v>
      </c>
      <c r="L4" s="37" t="str">
        <f>IFERROR(VLOOKUP(D4,DB!A:I,9,0),"")</f>
        <v>Latis</v>
      </c>
    </row>
    <row r="5" spans="1:13" ht="48" customHeight="1">
      <c r="A5" s="154" t="s">
        <v>39100</v>
      </c>
      <c r="B5" s="154" t="str">
        <f>IFERROR(VLOOKUP(D5,DB!A:K,11,0),"")</f>
        <v>R5</v>
      </c>
      <c r="C5" s="154">
        <v>1</v>
      </c>
      <c r="D5" s="154" t="s">
        <v>34781</v>
      </c>
      <c r="E5" s="154" t="s">
        <v>39079</v>
      </c>
      <c r="F5" s="155">
        <v>45948.661111111112</v>
      </c>
      <c r="G5" s="156">
        <f ca="1">IFERROR(NOW()-F5,"")</f>
        <v>4.5591583333298331</v>
      </c>
      <c r="H5" s="155">
        <v>45948.661111111112</v>
      </c>
      <c r="I5" s="154" t="str">
        <f>IFERROR(VLOOKUP(D5,DB!A:F,6,0),"")</f>
        <v>SCECO</v>
      </c>
      <c r="J5" s="154" t="str">
        <f>IFERROR(VLOOKUP(D5,DB!A:G,7,0),"")</f>
        <v>Dead</v>
      </c>
      <c r="K5" s="154" t="s">
        <v>39101</v>
      </c>
      <c r="L5" s="154" t="str">
        <f>IFERROR(VLOOKUP(D5,DB!A:I,9,0),"")</f>
        <v>Latis</v>
      </c>
    </row>
    <row r="6" spans="1:13" ht="15">
      <c r="A6" s="154" t="s">
        <v>39102</v>
      </c>
      <c r="B6" s="154" t="str">
        <f>IFERROR(VLOOKUP(D6,DB!A:K,11,0),"")</f>
        <v>R5</v>
      </c>
      <c r="C6" s="154">
        <v>2</v>
      </c>
      <c r="D6" s="154" t="s">
        <v>36318</v>
      </c>
      <c r="E6" s="154" t="s">
        <v>38998</v>
      </c>
      <c r="F6" s="155">
        <v>45953.053460648145</v>
      </c>
      <c r="G6" s="156">
        <f ca="1">IFERROR(NOW()-F6,"")</f>
        <v>0.16680879629711853</v>
      </c>
      <c r="H6" s="155">
        <v>45953.046793981484</v>
      </c>
      <c r="I6" s="154" t="str">
        <f>IFERROR(VLOOKUP(D6,DB!A:F,6,0),"")</f>
        <v>Generator-SG</v>
      </c>
      <c r="J6" s="154" t="str">
        <f>IFERROR(VLOOKUP(D6,DB!A:G,7,0),"")</f>
        <v>Vandalized</v>
      </c>
      <c r="K6" s="154" t="s">
        <v>39103</v>
      </c>
      <c r="L6" s="154" t="str">
        <f>IFERROR(VLOOKUP(D6,DB!A:I,9,0),"")</f>
        <v>Latis</v>
      </c>
    </row>
    <row r="7" spans="1:13" ht="15">
      <c r="A7" s="161"/>
      <c r="B7" s="161" t="str">
        <f>IFERROR(VLOOKUP(D7,DB!A:K,11,0),"")</f>
        <v/>
      </c>
      <c r="C7" s="161"/>
      <c r="D7" s="161"/>
      <c r="E7" s="161"/>
      <c r="F7" s="162"/>
      <c r="G7" s="163">
        <f ca="1">IFERROR(NOW()-F7,"")</f>
        <v>45953.220269444442</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45953.220269444442</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45953.220269444442</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45953.220269444442</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45953.220269444442</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45953.220269444442</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45953.220269444442</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45953.220269444442</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45953.220269444442</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45953.220269444442</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45953.220269444442</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45953.220269444442</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45953.220269444442</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45953.220269444442</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45953.220269444442</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45953.220269444442</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45953.220269444442</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45953.220269444442</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45953.220269444442</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45953.220269444442</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45953.220269444442</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45953.220269444442</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45953.220269444442</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45953.220269444442</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45953.220269444442</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45953.220269444442</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45953.220269444442</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45953.220269444442</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45953.220269444442</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45953.220269444442</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45953.220269444442</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45953.220269444442</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45953.220269444442</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45953.220269444442</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45953.220269444442</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45953.220269444442</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45953.220269444442</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45953.220269444442</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45953.220269444442</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45953.220269444442</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45953.220269444442</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45953.220269444442</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45953.220269444442</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45953.220269444442</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45953.220269444442</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45953.220269444442</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45953.220269444442</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45953.220269444442</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45953.220269444442</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45953.220269444442</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45953.220269444442</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45953.220269444442</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45953.220269444442</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45953.220269444442</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45953.220269444442</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45953.220269444442</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45953.220269444442</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45953.220269444442</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45953.220269444442</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45953.220269444442</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45953.220269444442</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45953.220269444442</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45953.220269444442</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45953.220269444442</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45953.220269444442</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45953.220269444442</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45953.220269444442</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45953.220269444442</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45953.220269444442</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45953.220269444442</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45953.220269444442</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45953.220269444442</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45953.220269444442</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45953.220269444442</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45953.220269444442</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45953.220269444442</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45953.220269444442</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45953.220269444442</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45953.220269444442</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45953.220269444442</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45953.220269444442</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45953.220269444442</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45953.220269444442</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45953.220269444442</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45953.220269444442</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45953.220269444442</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45953.220269444442</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45953.220269444442</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45953.220269444442</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45953.220269444442</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45953.220269444442</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45953.220269444442</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45953.220269444442</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45953.220269444442</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45953.220269444442</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45953.220269444442</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45953.220269444442</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45953.220269444442</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45953.220269444442</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45953.220269444442</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45953.220269444442</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45953.220269444442</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45953.220269444442</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45953.220269444442</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45953.220269444442</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45953.220269444442</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45953.220269444442</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45953.220269444442</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45953.220269444442</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45953.220269444442</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45953.220269444442</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45953.220269444442</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45953.220269444442</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45953.220269444442</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45953.220269444442</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45953.220269444442</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45953.220269444442</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45953.220269444442</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45953.220269444442</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45953.220269444442</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45953.220269444442</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45953.220269444442</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45953.220269444442</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45953.220269444442</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45953.220269444442</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45953.220269444442</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45953.220269444442</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45953.220269444442</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45953.220269444442</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45953.220269444442</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45953.220269444442</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45953.220269444442</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45953.220269444442</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45953.220269444442</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45953.220269444442</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45953.220269444442</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45953.220269444442</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45953.220269444442</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45953.220269444442</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45953.220269444442</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45953.220269444442</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45953.220269444442</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45953.220269444442</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45953.220269444442</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45953.220269444442</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45953.220269444442</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45953.220269444442</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45953.220269444442</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45953.220269444442</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45953.220269444442</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45953.220269444442</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45953.220269444442</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45953.220269444442</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45953.220269444442</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45953.220269444442</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45953.220269444442</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45953.220269444442</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45953.220269444442</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45953.220269444442</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45953.220269444442</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45953.220269444442</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45953.220269444442</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45953.220269444442</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45953.220269444442</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45953.220269444442</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45953.220269444442</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45953.220269444442</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45953.220269444442</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45953.220269444442</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45953.220269444442</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45953.220269444442</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45953.220269444442</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45953.220269444442</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45953.220269444442</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45953.220269444442</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45953.220269444442</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45953.220269444442</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45953.220269444442</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45953.220269444442</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45953.220269444442</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45953.220269444442</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45953.220269444442</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45953.220269444442</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45953.220269444442</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45953.220269444442</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45953.220269444442</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45953.220269444442</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45953.220269444442</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45953.220269444442</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45953.220269444442</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45953.220269444442</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45953.220269444442</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45953.220269444442</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45953.220269444442</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45953.220269444442</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45953.220269444442</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45953.220269444442</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45953.220269444442</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45953.220269444442</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45953.220269444442</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45953.220269444442</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45953.220269444442</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45953.220269444442</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45953.220269444442</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45953.220269444442</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45953.220269444442</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45953.220269444442</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45953.220269444442</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45953.220269444442</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45953.220269444442</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45953.220269444442</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45953.220269444442</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45953.220269444442</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45953.220269444442</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45953.220269444442</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45953.220269444442</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45953.220269444442</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45953.220269444442</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45953.220269444442</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45953.220269444442</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45953.220269444442</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45953.220269444442</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45953.220269444442</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45953.220269444442</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45953.220269444442</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45953.220269444442</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45953.220269444442</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45953.220269444442</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45953.220269444442</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45953.220269444442</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45953.220269444442</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45953.220269444442</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45953.220269444442</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45953.220269444442</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45953.220269444442</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45953.220269444442</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45953.220269444442</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45953.220269444442</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45953.220269444442</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45953.220269444442</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45953.220269444442</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45953.220269444442</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45953.220269444442</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45953.220269444442</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45953.220269444442</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45953.220269444442</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45953.220269444442</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45953.220269444442</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45953.220269444442</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45953.220269444442</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45953.220269444442</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45953.220269444442</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45953.220269444442</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45953.220269444442</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45953.220269444442</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45953.220269444442</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45953.220269444442</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45953.220269444442</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45953.220269444442</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45953.220269444442</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45953.220269444442</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45953.220269444442</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45953.220269444442</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45953.220269444442</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45953.220269444442</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45953.220269444442</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45953.220269444442</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45953.220269444442</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45953.220269444442</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45953.220269444442</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45953.220269444442</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45953.220269444442</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45953.220269444442</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45953.220269444442</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45953.220269444442</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45953.220269444442</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45953.220269444442</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45953.220269444442</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45953.220269444442</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45953.220269444442</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45953.220269444442</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45953.220269444442</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45953.220269444442</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45953.220269444442</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45953.220269444442</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45953.220269444442</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45953.220269444442</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45953.220269444442</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45953.220269444442</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45953.220269444442</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45953.220269444442</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45953.220269444442</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45953.220269444442</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45953.220269444442</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45953.220269444442</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45953.220269444442</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45953.220269444442</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45953.220269444442</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45953.220269444442</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45953.220269444442</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45953.220269444442</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45953.220269444442</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45953.220269444442</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45953.220269444442</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45953.220269444442</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45953.220269444442</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45953.220269444442</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45953.220269444442</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45953.220269444442</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45953.220269444442</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45953.220269444442</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45953.220269444442</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45953.220269444442</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45953.220269444442</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45953.220269444442</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45953.220269444442</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45953.220269444442</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45953.220269444442</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45953.220269444442</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45953.220269444442</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45953.220269444442</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45953.220269444442</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45953.220269444442</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45953.220269444442</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45953.220269444442</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45953.220269444442</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45953.220269444442</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45953.220269444442</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45953.220269444442</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45953.220269444442</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45953.220269444442</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45953.220269444442</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45953.220269444442</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45953.220269444442</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45953.220269444442</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45953.220269444442</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45953.220269444442</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45953.220269444442</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45953.220269444442</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45953.220269444442</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45953.220269444442</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45953.220269444442</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45953.220269444442</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45953.220269444442</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45953.220269444442</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45953.220269444442</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45953.220269444442</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45953.220269444442</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45953.220269444442</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45953.220269444442</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45953.220269444442</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45953.220269444442</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45953.220269444442</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45953.220269444442</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45953.220269444442</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45953.220269444442</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45953.220269444442</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45953.220269444442</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45953.220269444442</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45953.220269444442</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45953.220269444442</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45953.220269444442</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45953.220269444442</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45953.220269444442</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45953.220269444442</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45953.220269444442</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45953.220269444442</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45953.220269444442</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45953.220269444442</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45953.220269444442</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45953.220269444442</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45953.220269444442</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45953.220269444442</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45953.220269444442</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45953.220269444442</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45953.220269444442</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45953.220269444442</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45953.220269444442</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45953.220269444442</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45953.220269444442</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45953.220269444442</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45953.220269444442</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45953.220269444442</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45953.220269444442</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45953.220269444442</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45953.220269444442</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45953.220269444442</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45953.220269444442</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45953.220269444442</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45953.220269444442</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45953.220269444442</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45953.220269444442</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45953.220269444442</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45953.220269444442</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45953.220269444442</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45953.220269444442</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45953.220269444442</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45953.220269444442</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45953.220269444442</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45953.220269444442</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45953.220269444442</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45953.220269444442</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45953.220269444442</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45953.220269444442</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45953.220269444442</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45953.220269444442</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45953.220269444442</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45953.220269444442</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45953.220269444442</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45953.220269444442</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45953.220269444442</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45953.220269444442</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45953.220269444442</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45953.220269444442</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45953.220269444442</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45953.220269444442</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45953.220269444442</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45953.220269444442</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45953.220269444442</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45953.220269444442</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45953.220269444442</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45953.220269444442</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45953.220269444442</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45953.220269444442</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45953.220269444442</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45953.220269444442</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45953.220269444442</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45953.220269444442</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45953.220269444442</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45953.220269444442</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45953.220269444442</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45953.220269444442</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45953.220269444442</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45953.220269444442</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45953.220269444442</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45953.220269444442</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45953.220269444442</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45953.220269444442</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45953.220269444442</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45953.220269444442</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45953.220269444442</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45953.220269444442</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45953.220269444442</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45953.220269444442</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45953.220269444442</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45953.220269444442</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45953.220269444442</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45953.220269444442</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45953.220269444442</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45953.220269444442</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45953.220269444442</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45953.220269444442</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45953.220269444442</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45953.220269444442</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45953.220269444442</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45953.220269444442</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45953.220269444442</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45953.220269444442</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45953.220269444442</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45953.220269444442</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45953.220269444442</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45953.220269444442</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45953.220269444442</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45953.220269444442</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45953.220269444442</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45953.220269444442</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45953.220269444442</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45953.220269444442</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45953.220269444442</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45953.220269444442</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45953.220269444442</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45953.220269444442</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45953.220269444442</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45953.220269444442</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45953.220269444442</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45953.220269444442</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45953.220269444442</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45953.220269444442</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45953.220269444442</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45953.220269444442</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45953.220269444442</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45953.220269444442</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45953.220269444442</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45953.220269444442</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45953.220269444442</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45953.220269444442</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45953.220269444442</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45953.220269444442</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45953.220269444442</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45953.220269444442</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45953.220269444442</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45953.220269444442</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45953.220269444442</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45953.220269444442</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45953.220269444442</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45953.220269444442</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7"/>
  <sheetViews>
    <sheetView workbookViewId="0">
      <selection activeCell="E9" sqref="E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1</v>
      </c>
      <c r="D2" s="105" t="s">
        <v>37417</v>
      </c>
      <c r="E2" s="108" t="s">
        <v>38998</v>
      </c>
      <c r="F2" s="109">
        <v>45953.122731481482</v>
      </c>
      <c r="G2" s="78">
        <f ca="1">IFERROR(NOW()-F2,"-")</f>
        <v>9.7537962959904689E-2</v>
      </c>
      <c r="H2" s="109">
        <v>45953.122696759259</v>
      </c>
      <c r="I2" s="105" t="str">
        <f>IFERROR(VLOOKUP(D2,DB!A:F,6,0),"")</f>
        <v>Generator-SG</v>
      </c>
      <c r="J2" s="104" t="str">
        <f>IFERROR(VLOOKUP(D2,DB!A:G,7,0),"")</f>
        <v>Vandalized</v>
      </c>
      <c r="K2" s="110" t="s">
        <v>39105</v>
      </c>
      <c r="L2" s="111" t="str">
        <f>IFERROR(VLOOKUP(D2,DB!A:I,9,0),"")</f>
        <v>Latis</v>
      </c>
    </row>
    <row r="3" spans="1:16383" ht="31.5" customHeight="1">
      <c r="A3" s="106"/>
      <c r="B3" s="105" t="str">
        <f>IFERROR(VLOOKUP(D3,DB!A:K,11,0),"")</f>
        <v/>
      </c>
      <c r="C3" s="107"/>
      <c r="D3" s="105"/>
      <c r="E3" s="108"/>
      <c r="F3" s="109"/>
      <c r="G3" s="78">
        <f ca="1">IFERROR(NOW()-F3,"-")</f>
        <v>45953.220269444442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45953.220269444442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45953.220269444442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45953.220269444442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45953.220269444442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45953.220269444442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45953.220269444442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45953.220269444442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45953.220269444442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45953.220269444442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45953.220269444442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45953.220269444442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45953.220269444442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45953.220269444442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45953.220269444442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45953.220269444442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45953.220269444442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45953.220269444442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45953.220269444442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45953.220269444442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45953.220269444442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45953.220269444442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45953.220269444442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45953.220269444442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45953.220269444442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45953.220269444442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45953.220269444442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45953.220269444442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45953.220269444442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45953.220269444442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45953.220269444442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45953.220269444442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45953.220269444442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45953.220269444442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45953.220269444442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45953.220269444442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45953.220269444442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45953.220269444442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45953.220269444442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45953.220269444442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45953.220269444442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45953.220269444442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45953.220269444442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45953.220269444442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45953.220269444442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45953.220269444442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45953.220269444442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45953.220269444442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45953.220269444442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45953.220269444442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45953.220269444442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45953.220269444442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45953.220269444442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45953.220269444442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45953.220269444442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45953.220269444442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45953.220269444442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45953.220269444442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45953.220269444442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45953.220269444442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45953.220269444442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45953.220269444442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45953.220269444442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45953.220269444442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45953.220269444442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45953.220269444442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45953.220269444442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45953.220269444442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45953.220269444442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45953.220269444442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45953.220269444442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45953.220269444442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45953.220269444442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45953.220269444442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45953.220269444442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45953.220269444442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45953.220269444442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45953.220269444442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45953.220269444442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45953.220269444442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45953.220269444442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45953.220269444442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45953.220269444442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45953.220269444442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45953.220269444442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45953.220269444442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45953.220269444442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45953.220269444442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45953.220269444442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45953.220269444442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45953.220269444442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45953.220269444442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45953.220269444442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45953.220269444442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45953.220269444442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45953.220269444442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45953.220269444442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45953.220269444442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45953.220269444442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45953.220269444442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45953.220269444442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45953.220269444442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45953.220269444442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45953.220269444442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45953.220269444442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45953.220269444442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45953.220269444442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45953.220269444442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45953.220269444442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45953.220269444442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45953.220269444442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45953.220269444442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45953.220269444442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45953.220269444442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45953.220269444442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45953.220269444442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45953.220269444442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45953.220269444442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45953.220269444442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45953.220269444442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45953.220269444442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45953.220269444442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45953.220269444442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45953.220269444442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45953.220269444442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45953.220269444442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45953.220269444442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45953.220269444442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45953.220269444442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45953.220269444442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45953.220269444442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45953.220269444442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45953.220269444442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45953.220269444442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45953.220269444442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45953.220269444442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45953.220269444442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45953.220269444442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45953.220269444442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45953.220269444442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45953.220269444442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45953.220269444442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45953.220269444442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45953.220269444442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45953.220269444442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45953.220269444442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45953.220269444442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45953.220269444442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45953.220269444442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45953.220269444442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45953.220269444442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45953.220269444442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45953.220269444442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45953.220269444442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45953.220269444442</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45953.220269444442</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45953.220269444442</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45953.220269444442</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45953.220269444442</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45953.220269444442</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45953.220269444442</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45953.220269444442</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45953.220269444442</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45953.220269444442</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45953.220269444442</v>
      </c>
      <c r="H167" s="109"/>
      <c r="I167" s="105" t="str">
        <f>IFERROR(VLOOKUP(D167,DB!A:F,6,0),"")</f>
        <v/>
      </c>
      <c r="J167" s="104" t="str">
        <f>IFERROR(VLOOKUP(D167,DB!A:G,7,0),"")</f>
        <v/>
      </c>
      <c r="K167" s="110"/>
      <c r="L167" s="111" t="str">
        <f>IFERROR(VLOOKUP(D167,DB!A:I,9,0),"")</f>
        <v/>
      </c>
    </row>
  </sheetData>
  <dataValidations count="2">
    <dataValidation allowBlank="1" showInputMessage="1" showErrorMessage="1" sqref="E1" xr:uid="{380493DB-286A-4683-AF55-C78F04945A49}"/>
    <dataValidation type="list" allowBlank="1" showInputMessage="1" showErrorMessage="1" sqref="E2:E1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2025-10-23T02:18:43Z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